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olivershipley/Desktop/"/>
    </mc:Choice>
  </mc:AlternateContent>
  <xr:revisionPtr revIDLastSave="0" documentId="13_ncr:1_{2070898B-C4B5-C741-AB22-507286919F04}" xr6:coauthVersionLast="36" xr6:coauthVersionMax="36" xr10:uidLastSave="{00000000-0000-0000-0000-000000000000}"/>
  <bookViews>
    <workbookView xWindow="2640" yWindow="460" windowWidth="23180" windowHeight="16380" activeTab="2" xr2:uid="{00000000-000D-0000-FFFF-FFFF00000000}"/>
  </bookViews>
  <sheets>
    <sheet name="Run 1" sheetId="5" r:id="rId1"/>
    <sheet name="Run 2" sheetId="7" r:id="rId2"/>
    <sheet name="Run 3" sheetId="8" r:id="rId3"/>
    <sheet name="Metadata" sheetId="6" r:id="rId4"/>
  </sheets>
  <definedNames>
    <definedName name="N_and_C_small.wke">#REF!</definedName>
  </definedNames>
  <calcPr calcId="181029"/>
</workbook>
</file>

<file path=xl/calcChain.xml><?xml version="1.0" encoding="utf-8"?>
<calcChain xmlns="http://schemas.openxmlformats.org/spreadsheetml/2006/main">
  <c r="Q6" i="8" l="1"/>
  <c r="K22" i="8"/>
  <c r="L22" i="8"/>
  <c r="M22" i="8"/>
  <c r="Q22" i="8"/>
  <c r="K23" i="8"/>
  <c r="L23" i="8"/>
  <c r="M23" i="8"/>
  <c r="Q23" i="8"/>
  <c r="K24" i="8"/>
  <c r="L24" i="8"/>
  <c r="M24" i="8"/>
  <c r="Q24" i="8"/>
  <c r="K25" i="8"/>
  <c r="L25" i="8"/>
  <c r="M25" i="8"/>
  <c r="K26" i="8"/>
  <c r="L26" i="8"/>
  <c r="M26" i="8"/>
  <c r="Q26" i="8"/>
  <c r="K21" i="8"/>
  <c r="L21" i="8"/>
  <c r="M21" i="8"/>
  <c r="Q21" i="8"/>
  <c r="E22" i="8"/>
  <c r="F22" i="8"/>
  <c r="G22" i="8"/>
  <c r="E23" i="8"/>
  <c r="F23" i="8"/>
  <c r="G23" i="8"/>
  <c r="E24" i="8"/>
  <c r="F24" i="8"/>
  <c r="G24" i="8"/>
  <c r="E25" i="8"/>
  <c r="F25" i="8"/>
  <c r="G25" i="8"/>
  <c r="Q25" i="8"/>
  <c r="E26" i="8"/>
  <c r="F26" i="8"/>
  <c r="G26" i="8"/>
  <c r="E21" i="8"/>
  <c r="F21" i="8"/>
  <c r="G21" i="8"/>
  <c r="K15" i="8"/>
  <c r="L15" i="8"/>
  <c r="M15" i="8"/>
  <c r="Q15" i="8"/>
  <c r="K7" i="8"/>
  <c r="L7" i="8"/>
  <c r="M7" i="8"/>
  <c r="Q7" i="8"/>
  <c r="K8" i="8"/>
  <c r="L8" i="8"/>
  <c r="M8" i="8"/>
  <c r="K9" i="8"/>
  <c r="L9" i="8"/>
  <c r="M9" i="8"/>
  <c r="Q9" i="8"/>
  <c r="K10" i="8"/>
  <c r="L10" i="8"/>
  <c r="M10" i="8"/>
  <c r="Q10" i="8"/>
  <c r="K11" i="8"/>
  <c r="L11" i="8"/>
  <c r="M11" i="8"/>
  <c r="Q11" i="8"/>
  <c r="K12" i="8"/>
  <c r="L12" i="8"/>
  <c r="M12" i="8"/>
  <c r="Q12" i="8"/>
  <c r="K13" i="8"/>
  <c r="L13" i="8"/>
  <c r="M13" i="8"/>
  <c r="K14" i="8"/>
  <c r="L14" i="8"/>
  <c r="M14" i="8"/>
  <c r="Q14" i="8"/>
  <c r="K6" i="8"/>
  <c r="L6" i="8"/>
  <c r="M6" i="8"/>
  <c r="E7" i="8"/>
  <c r="F7" i="8"/>
  <c r="G7" i="8"/>
  <c r="E8" i="8"/>
  <c r="F8" i="8"/>
  <c r="G8" i="8"/>
  <c r="Q8" i="8"/>
  <c r="E9" i="8"/>
  <c r="F9" i="8"/>
  <c r="G9" i="8"/>
  <c r="E10" i="8"/>
  <c r="F10" i="8"/>
  <c r="G10" i="8"/>
  <c r="E11" i="8"/>
  <c r="F11" i="8"/>
  <c r="G11" i="8"/>
  <c r="E12" i="8"/>
  <c r="F12" i="8"/>
  <c r="G12" i="8"/>
  <c r="E13" i="8"/>
  <c r="F13" i="8"/>
  <c r="G13" i="8"/>
  <c r="E14" i="8"/>
  <c r="F14" i="8"/>
  <c r="G14" i="8"/>
  <c r="E15" i="8"/>
  <c r="F15" i="8"/>
  <c r="G15" i="8"/>
  <c r="E6" i="8"/>
  <c r="F6" i="8"/>
  <c r="G6" i="8"/>
  <c r="F31" i="8"/>
  <c r="E31" i="8"/>
  <c r="D31" i="8"/>
  <c r="C31" i="8"/>
  <c r="F30" i="8"/>
  <c r="E30" i="8"/>
  <c r="D30" i="8"/>
  <c r="C30" i="8"/>
  <c r="F29" i="8"/>
  <c r="E29" i="8"/>
  <c r="D29" i="8"/>
  <c r="C29" i="8"/>
  <c r="O26" i="8"/>
  <c r="O25" i="8"/>
  <c r="G31" i="8"/>
  <c r="O24" i="8"/>
  <c r="O23" i="8"/>
  <c r="G30" i="8"/>
  <c r="O22" i="8"/>
  <c r="O21" i="8"/>
  <c r="G29" i="8"/>
  <c r="O15" i="8"/>
  <c r="O14" i="8"/>
  <c r="O13" i="8"/>
  <c r="O12" i="8"/>
  <c r="O11" i="8"/>
  <c r="O10" i="8"/>
  <c r="O9" i="8"/>
  <c r="O8" i="8"/>
  <c r="O7" i="8"/>
  <c r="O6" i="8"/>
  <c r="K43" i="7"/>
  <c r="L43" i="7"/>
  <c r="M43" i="7"/>
  <c r="K44" i="7"/>
  <c r="L44" i="7"/>
  <c r="M44" i="7"/>
  <c r="K45" i="7"/>
  <c r="L45" i="7"/>
  <c r="M45" i="7"/>
  <c r="K46" i="7"/>
  <c r="L46" i="7"/>
  <c r="M46" i="7"/>
  <c r="K47" i="7"/>
  <c r="L47" i="7"/>
  <c r="M47" i="7"/>
  <c r="Q47" i="7"/>
  <c r="K48" i="7"/>
  <c r="L48" i="7"/>
  <c r="M48" i="7"/>
  <c r="K49" i="7"/>
  <c r="L49" i="7"/>
  <c r="M49" i="7"/>
  <c r="K50" i="7"/>
  <c r="L50" i="7"/>
  <c r="M50" i="7"/>
  <c r="K51" i="7"/>
  <c r="L51" i="7"/>
  <c r="M51" i="7"/>
  <c r="Q51" i="7"/>
  <c r="K42" i="7"/>
  <c r="L42" i="7"/>
  <c r="M42" i="7"/>
  <c r="K7" i="7"/>
  <c r="L7" i="7"/>
  <c r="M7" i="7"/>
  <c r="K8" i="7"/>
  <c r="L8" i="7"/>
  <c r="M8" i="7"/>
  <c r="K9" i="7"/>
  <c r="L9" i="7"/>
  <c r="M9" i="7"/>
  <c r="Q9" i="7"/>
  <c r="K10" i="7"/>
  <c r="L10" i="7"/>
  <c r="M10" i="7"/>
  <c r="K11" i="7"/>
  <c r="L11" i="7"/>
  <c r="M11" i="7"/>
  <c r="K12" i="7"/>
  <c r="L12" i="7"/>
  <c r="M12" i="7"/>
  <c r="Q12" i="7"/>
  <c r="K13" i="7"/>
  <c r="L13" i="7"/>
  <c r="M13" i="7"/>
  <c r="K14" i="7"/>
  <c r="L14" i="7"/>
  <c r="M14" i="7"/>
  <c r="Q14" i="7"/>
  <c r="K15" i="7"/>
  <c r="L15" i="7"/>
  <c r="M15" i="7"/>
  <c r="Q15" i="7"/>
  <c r="K16" i="7"/>
  <c r="L16" i="7"/>
  <c r="M16" i="7"/>
  <c r="K17" i="7"/>
  <c r="L17" i="7"/>
  <c r="M17" i="7"/>
  <c r="K18" i="7"/>
  <c r="L18" i="7"/>
  <c r="M18" i="7"/>
  <c r="K19" i="7"/>
  <c r="L19" i="7"/>
  <c r="M19" i="7"/>
  <c r="K20" i="7"/>
  <c r="L20" i="7"/>
  <c r="M20" i="7"/>
  <c r="K21" i="7"/>
  <c r="L21" i="7"/>
  <c r="M21" i="7"/>
  <c r="Q21" i="7"/>
  <c r="K22" i="7"/>
  <c r="L22" i="7"/>
  <c r="M22" i="7"/>
  <c r="Q22" i="7"/>
  <c r="K23" i="7"/>
  <c r="L23" i="7"/>
  <c r="M23" i="7"/>
  <c r="K24" i="7"/>
  <c r="L24" i="7"/>
  <c r="M24" i="7"/>
  <c r="K25" i="7"/>
  <c r="L25" i="7"/>
  <c r="M25" i="7"/>
  <c r="Q25" i="7"/>
  <c r="K26" i="7"/>
  <c r="L26" i="7"/>
  <c r="M26" i="7"/>
  <c r="K27" i="7"/>
  <c r="L27" i="7"/>
  <c r="M27" i="7"/>
  <c r="K28" i="7"/>
  <c r="L28" i="7"/>
  <c r="M28" i="7"/>
  <c r="K29" i="7"/>
  <c r="L29" i="7"/>
  <c r="M29" i="7"/>
  <c r="Q29" i="7"/>
  <c r="K30" i="7"/>
  <c r="L30" i="7"/>
  <c r="M30" i="7"/>
  <c r="K31" i="7"/>
  <c r="L31" i="7"/>
  <c r="M31" i="7"/>
  <c r="K32" i="7"/>
  <c r="L32" i="7"/>
  <c r="M32" i="7"/>
  <c r="K33" i="7"/>
  <c r="L33" i="7"/>
  <c r="M33" i="7"/>
  <c r="K34" i="7"/>
  <c r="L34" i="7"/>
  <c r="M34" i="7"/>
  <c r="K35" i="7"/>
  <c r="L35" i="7"/>
  <c r="M35" i="7"/>
  <c r="K36" i="7"/>
  <c r="L36" i="7"/>
  <c r="M36" i="7"/>
  <c r="K37" i="7"/>
  <c r="L37" i="7"/>
  <c r="M37" i="7"/>
  <c r="K38" i="7"/>
  <c r="L38" i="7"/>
  <c r="M38" i="7"/>
  <c r="Q38" i="7"/>
  <c r="K6" i="7"/>
  <c r="L6" i="7"/>
  <c r="M6" i="7"/>
  <c r="E43" i="7"/>
  <c r="F43" i="7"/>
  <c r="G43" i="7"/>
  <c r="E44" i="7"/>
  <c r="F44" i="7"/>
  <c r="G44" i="7"/>
  <c r="E45" i="7"/>
  <c r="F45" i="7"/>
  <c r="G45" i="7"/>
  <c r="E46" i="7"/>
  <c r="F46" i="7"/>
  <c r="G46" i="7"/>
  <c r="E47" i="7"/>
  <c r="F47" i="7"/>
  <c r="G47" i="7"/>
  <c r="E48" i="7"/>
  <c r="F48" i="7"/>
  <c r="G48" i="7"/>
  <c r="E49" i="7"/>
  <c r="F49" i="7"/>
  <c r="G49" i="7"/>
  <c r="E50" i="7"/>
  <c r="F50" i="7"/>
  <c r="G50" i="7"/>
  <c r="E51" i="7"/>
  <c r="F51" i="7"/>
  <c r="G51" i="7"/>
  <c r="E42" i="7"/>
  <c r="F42" i="7"/>
  <c r="G42" i="7"/>
  <c r="E7" i="7"/>
  <c r="F7" i="7"/>
  <c r="G7" i="7"/>
  <c r="Q7" i="7"/>
  <c r="E8" i="7"/>
  <c r="F8" i="7"/>
  <c r="G8" i="7"/>
  <c r="E9" i="7"/>
  <c r="F9" i="7"/>
  <c r="G9" i="7"/>
  <c r="E10" i="7"/>
  <c r="F10" i="7"/>
  <c r="G10" i="7"/>
  <c r="E11" i="7"/>
  <c r="F11" i="7"/>
  <c r="G11" i="7"/>
  <c r="E12" i="7"/>
  <c r="F12" i="7"/>
  <c r="G12" i="7"/>
  <c r="E13" i="7"/>
  <c r="F13" i="7"/>
  <c r="G13" i="7"/>
  <c r="E14" i="7"/>
  <c r="F14" i="7"/>
  <c r="G14" i="7"/>
  <c r="E15" i="7"/>
  <c r="F15" i="7"/>
  <c r="G15" i="7"/>
  <c r="E16" i="7"/>
  <c r="F16" i="7"/>
  <c r="G16" i="7"/>
  <c r="E17" i="7"/>
  <c r="F17" i="7"/>
  <c r="G17" i="7"/>
  <c r="E18" i="7"/>
  <c r="F18" i="7"/>
  <c r="G18" i="7"/>
  <c r="E19" i="7"/>
  <c r="F19" i="7"/>
  <c r="G19" i="7"/>
  <c r="Q19" i="7"/>
  <c r="E20" i="7"/>
  <c r="F20" i="7"/>
  <c r="G20" i="7"/>
  <c r="E21" i="7"/>
  <c r="F21" i="7"/>
  <c r="G21" i="7"/>
  <c r="E22" i="7"/>
  <c r="F22" i="7"/>
  <c r="G22" i="7"/>
  <c r="E23" i="7"/>
  <c r="F23" i="7"/>
  <c r="G23" i="7"/>
  <c r="Q23" i="7"/>
  <c r="E24" i="7"/>
  <c r="F24" i="7"/>
  <c r="G24" i="7"/>
  <c r="E25" i="7"/>
  <c r="F25" i="7"/>
  <c r="G25" i="7"/>
  <c r="E26" i="7"/>
  <c r="F26" i="7"/>
  <c r="G26" i="7"/>
  <c r="E27" i="7"/>
  <c r="F27" i="7"/>
  <c r="G27" i="7"/>
  <c r="E28" i="7"/>
  <c r="F28" i="7"/>
  <c r="G28" i="7"/>
  <c r="E29" i="7"/>
  <c r="F29" i="7"/>
  <c r="G29" i="7"/>
  <c r="E30" i="7"/>
  <c r="F30" i="7"/>
  <c r="G30" i="7"/>
  <c r="E31" i="7"/>
  <c r="F31" i="7"/>
  <c r="G31" i="7"/>
  <c r="E32" i="7"/>
  <c r="F32" i="7"/>
  <c r="G32" i="7"/>
  <c r="E33" i="7"/>
  <c r="F33" i="7"/>
  <c r="G33" i="7"/>
  <c r="E34" i="7"/>
  <c r="F34" i="7"/>
  <c r="G34" i="7"/>
  <c r="E35" i="7"/>
  <c r="F35" i="7"/>
  <c r="G35" i="7"/>
  <c r="Q35" i="7"/>
  <c r="E36" i="7"/>
  <c r="F36" i="7"/>
  <c r="G36" i="7"/>
  <c r="E37" i="7"/>
  <c r="F37" i="7"/>
  <c r="G37" i="7"/>
  <c r="E38" i="7"/>
  <c r="F38" i="7"/>
  <c r="G38" i="7"/>
  <c r="E6" i="7"/>
  <c r="F6" i="7"/>
  <c r="G6" i="7"/>
  <c r="F57" i="7"/>
  <c r="E57" i="7"/>
  <c r="D57" i="7"/>
  <c r="C57" i="7"/>
  <c r="F56" i="7"/>
  <c r="E56" i="7"/>
  <c r="D56" i="7"/>
  <c r="C56" i="7"/>
  <c r="F55" i="7"/>
  <c r="E55" i="7"/>
  <c r="D55" i="7"/>
  <c r="C55" i="7"/>
  <c r="O51" i="7"/>
  <c r="O50" i="7"/>
  <c r="O49" i="7"/>
  <c r="O48" i="7"/>
  <c r="O47" i="7"/>
  <c r="O46" i="7"/>
  <c r="O45" i="7"/>
  <c r="O44" i="7"/>
  <c r="O43" i="7"/>
  <c r="O42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K42" i="5"/>
  <c r="L42" i="5"/>
  <c r="M42" i="5"/>
  <c r="Q42" i="5"/>
  <c r="K43" i="5"/>
  <c r="L43" i="5"/>
  <c r="M43" i="5"/>
  <c r="K44" i="5"/>
  <c r="L44" i="5"/>
  <c r="M44" i="5"/>
  <c r="K45" i="5"/>
  <c r="L45" i="5"/>
  <c r="M45" i="5"/>
  <c r="K46" i="5"/>
  <c r="L46" i="5"/>
  <c r="M46" i="5"/>
  <c r="Q46" i="5"/>
  <c r="K47" i="5"/>
  <c r="L47" i="5"/>
  <c r="M47" i="5"/>
  <c r="K48" i="5"/>
  <c r="L48" i="5"/>
  <c r="M48" i="5"/>
  <c r="Q48" i="5"/>
  <c r="K49" i="5"/>
  <c r="L49" i="5"/>
  <c r="M49" i="5"/>
  <c r="K50" i="5"/>
  <c r="L50" i="5"/>
  <c r="M50" i="5"/>
  <c r="Q50" i="5"/>
  <c r="K41" i="5"/>
  <c r="L41" i="5"/>
  <c r="M41" i="5"/>
  <c r="G42" i="5"/>
  <c r="G46" i="5"/>
  <c r="G50" i="5"/>
  <c r="G41" i="5"/>
  <c r="Q41" i="5"/>
  <c r="E42" i="5"/>
  <c r="F42" i="5"/>
  <c r="E43" i="5"/>
  <c r="F43" i="5"/>
  <c r="G43" i="5"/>
  <c r="Q43" i="5"/>
  <c r="E44" i="5"/>
  <c r="F44" i="5"/>
  <c r="G44" i="5"/>
  <c r="E45" i="5"/>
  <c r="F45" i="5"/>
  <c r="G45" i="5"/>
  <c r="Q45" i="5"/>
  <c r="E46" i="5"/>
  <c r="F46" i="5"/>
  <c r="E47" i="5"/>
  <c r="F47" i="5"/>
  <c r="G47" i="5"/>
  <c r="E48" i="5"/>
  <c r="F48" i="5"/>
  <c r="G48" i="5"/>
  <c r="E49" i="5"/>
  <c r="F49" i="5"/>
  <c r="G49" i="5"/>
  <c r="E50" i="5"/>
  <c r="F50" i="5"/>
  <c r="E41" i="5"/>
  <c r="F41" i="5"/>
  <c r="K7" i="5"/>
  <c r="L7" i="5"/>
  <c r="M7" i="5"/>
  <c r="Q7" i="5"/>
  <c r="K8" i="5"/>
  <c r="L8" i="5"/>
  <c r="M8" i="5"/>
  <c r="Q8" i="5"/>
  <c r="K9" i="5"/>
  <c r="L9" i="5"/>
  <c r="M9" i="5"/>
  <c r="Q9" i="5"/>
  <c r="K10" i="5"/>
  <c r="L10" i="5"/>
  <c r="M10" i="5"/>
  <c r="Q10" i="5"/>
  <c r="K11" i="5"/>
  <c r="L11" i="5"/>
  <c r="M11" i="5"/>
  <c r="K12" i="5"/>
  <c r="L12" i="5"/>
  <c r="M12" i="5"/>
  <c r="Q12" i="5"/>
  <c r="K13" i="5"/>
  <c r="L13" i="5"/>
  <c r="M13" i="5"/>
  <c r="Q13" i="5"/>
  <c r="K14" i="5"/>
  <c r="L14" i="5"/>
  <c r="M14" i="5"/>
  <c r="Q14" i="5"/>
  <c r="K15" i="5"/>
  <c r="L15" i="5"/>
  <c r="M15" i="5"/>
  <c r="Q15" i="5"/>
  <c r="K16" i="5"/>
  <c r="L16" i="5"/>
  <c r="M16" i="5"/>
  <c r="Q16" i="5"/>
  <c r="K17" i="5"/>
  <c r="L17" i="5"/>
  <c r="M17" i="5"/>
  <c r="Q17" i="5"/>
  <c r="K18" i="5"/>
  <c r="L18" i="5"/>
  <c r="M18" i="5"/>
  <c r="Q18" i="5"/>
  <c r="K19" i="5"/>
  <c r="L19" i="5"/>
  <c r="M19" i="5"/>
  <c r="K20" i="5"/>
  <c r="L20" i="5"/>
  <c r="M20" i="5"/>
  <c r="Q20" i="5"/>
  <c r="K21" i="5"/>
  <c r="L21" i="5"/>
  <c r="M21" i="5"/>
  <c r="Q21" i="5"/>
  <c r="K22" i="5"/>
  <c r="L22" i="5"/>
  <c r="M22" i="5"/>
  <c r="Q22" i="5"/>
  <c r="K23" i="5"/>
  <c r="L23" i="5"/>
  <c r="M23" i="5"/>
  <c r="Q23" i="5"/>
  <c r="K24" i="5"/>
  <c r="L24" i="5"/>
  <c r="M24" i="5"/>
  <c r="K25" i="5"/>
  <c r="L25" i="5"/>
  <c r="M25" i="5"/>
  <c r="Q25" i="5"/>
  <c r="K26" i="5"/>
  <c r="L26" i="5"/>
  <c r="M26" i="5"/>
  <c r="Q26" i="5"/>
  <c r="K27" i="5"/>
  <c r="L27" i="5"/>
  <c r="M27" i="5"/>
  <c r="K28" i="5"/>
  <c r="L28" i="5"/>
  <c r="M28" i="5"/>
  <c r="Q28" i="5"/>
  <c r="K29" i="5"/>
  <c r="L29" i="5"/>
  <c r="M29" i="5"/>
  <c r="Q29" i="5"/>
  <c r="K30" i="5"/>
  <c r="L30" i="5"/>
  <c r="M30" i="5"/>
  <c r="Q30" i="5"/>
  <c r="K31" i="5"/>
  <c r="L31" i="5"/>
  <c r="M31" i="5"/>
  <c r="K32" i="5"/>
  <c r="L32" i="5"/>
  <c r="M32" i="5"/>
  <c r="K33" i="5"/>
  <c r="L33" i="5"/>
  <c r="M33" i="5"/>
  <c r="Q33" i="5"/>
  <c r="K34" i="5"/>
  <c r="L34" i="5"/>
  <c r="M34" i="5"/>
  <c r="Q34" i="5"/>
  <c r="K35" i="5"/>
  <c r="L35" i="5"/>
  <c r="M35" i="5"/>
  <c r="K36" i="5"/>
  <c r="L36" i="5"/>
  <c r="M36" i="5"/>
  <c r="Q36" i="5"/>
  <c r="K37" i="5"/>
  <c r="L37" i="5"/>
  <c r="M37" i="5"/>
  <c r="Q37" i="5"/>
  <c r="K6" i="5"/>
  <c r="L6" i="5"/>
  <c r="M6" i="5"/>
  <c r="E7" i="5"/>
  <c r="F7" i="5"/>
  <c r="G7" i="5"/>
  <c r="E8" i="5"/>
  <c r="E9" i="5"/>
  <c r="F9" i="5"/>
  <c r="G9" i="5"/>
  <c r="E10" i="5"/>
  <c r="F10" i="5"/>
  <c r="G10" i="5"/>
  <c r="E11" i="5"/>
  <c r="F11" i="5"/>
  <c r="G11" i="5"/>
  <c r="E12" i="5"/>
  <c r="E13" i="5"/>
  <c r="F13" i="5"/>
  <c r="G13" i="5"/>
  <c r="E14" i="5"/>
  <c r="F14" i="5"/>
  <c r="G14" i="5"/>
  <c r="E15" i="5"/>
  <c r="F15" i="5"/>
  <c r="G15" i="5"/>
  <c r="E16" i="5"/>
  <c r="E17" i="5"/>
  <c r="F17" i="5"/>
  <c r="G17" i="5"/>
  <c r="E18" i="5"/>
  <c r="F18" i="5"/>
  <c r="G18" i="5"/>
  <c r="E19" i="5"/>
  <c r="F19" i="5"/>
  <c r="G19" i="5"/>
  <c r="Q19" i="5"/>
  <c r="E20" i="5"/>
  <c r="E21" i="5"/>
  <c r="F21" i="5"/>
  <c r="G21" i="5"/>
  <c r="E22" i="5"/>
  <c r="F22" i="5"/>
  <c r="G22" i="5"/>
  <c r="E23" i="5"/>
  <c r="F23" i="5"/>
  <c r="G23" i="5"/>
  <c r="E24" i="5"/>
  <c r="E25" i="5"/>
  <c r="F25" i="5"/>
  <c r="G25" i="5"/>
  <c r="E26" i="5"/>
  <c r="F26" i="5"/>
  <c r="G26" i="5"/>
  <c r="E27" i="5"/>
  <c r="F27" i="5"/>
  <c r="G27" i="5"/>
  <c r="E28" i="5"/>
  <c r="E29" i="5"/>
  <c r="F29" i="5"/>
  <c r="G29" i="5"/>
  <c r="E30" i="5"/>
  <c r="F30" i="5"/>
  <c r="G30" i="5"/>
  <c r="E31" i="5"/>
  <c r="F31" i="5"/>
  <c r="G31" i="5"/>
  <c r="E32" i="5"/>
  <c r="E33" i="5"/>
  <c r="F33" i="5"/>
  <c r="G33" i="5"/>
  <c r="E34" i="5"/>
  <c r="F34" i="5"/>
  <c r="G34" i="5"/>
  <c r="E35" i="5"/>
  <c r="F35" i="5"/>
  <c r="G35" i="5"/>
  <c r="Q35" i="5"/>
  <c r="E36" i="5"/>
  <c r="E37" i="5"/>
  <c r="F37" i="5"/>
  <c r="G37" i="5"/>
  <c r="F8" i="5"/>
  <c r="G8" i="5"/>
  <c r="F12" i="5"/>
  <c r="G12" i="5"/>
  <c r="F16" i="5"/>
  <c r="F20" i="5"/>
  <c r="G20" i="5"/>
  <c r="F24" i="5"/>
  <c r="G24" i="5"/>
  <c r="F28" i="5"/>
  <c r="G28" i="5"/>
  <c r="F32" i="5"/>
  <c r="G32" i="5"/>
  <c r="F36" i="5"/>
  <c r="G36" i="5"/>
  <c r="G16" i="5"/>
  <c r="E6" i="5"/>
  <c r="F6" i="5"/>
  <c r="G6" i="5"/>
  <c r="Q13" i="8"/>
  <c r="Q28" i="7"/>
  <c r="Q11" i="7"/>
  <c r="Q8" i="7"/>
  <c r="Q50" i="7"/>
  <c r="Q43" i="7"/>
  <c r="Q32" i="7"/>
  <c r="Q6" i="7"/>
  <c r="Q31" i="7"/>
  <c r="Q24" i="7"/>
  <c r="Q48" i="7"/>
  <c r="Q44" i="7"/>
  <c r="Q34" i="7"/>
  <c r="Q30" i="7"/>
  <c r="Q27" i="7"/>
  <c r="Q20" i="7"/>
  <c r="Q17" i="7"/>
  <c r="Q13" i="7"/>
  <c r="Q10" i="7"/>
  <c r="Q49" i="7"/>
  <c r="Q46" i="7"/>
  <c r="Q36" i="7"/>
  <c r="Q37" i="7"/>
  <c r="Q33" i="7"/>
  <c r="Q26" i="7"/>
  <c r="Q16" i="7"/>
  <c r="Q42" i="7"/>
  <c r="Q45" i="7"/>
  <c r="Q32" i="5"/>
  <c r="Q27" i="5"/>
  <c r="Q47" i="5"/>
  <c r="Q44" i="5"/>
  <c r="Q6" i="5"/>
  <c r="Q31" i="5"/>
  <c r="Q24" i="5"/>
  <c r="Q11" i="5"/>
  <c r="Q49" i="5"/>
  <c r="Q18" i="7"/>
  <c r="F56" i="5"/>
  <c r="F55" i="5"/>
  <c r="F54" i="5"/>
  <c r="E56" i="5"/>
  <c r="E55" i="5"/>
  <c r="E54" i="5"/>
  <c r="D56" i="5"/>
  <c r="D55" i="5"/>
  <c r="D54" i="5"/>
  <c r="C56" i="5"/>
  <c r="C55" i="5"/>
  <c r="C54" i="5"/>
  <c r="O42" i="5"/>
  <c r="O43" i="5"/>
  <c r="O44" i="5"/>
  <c r="O45" i="5"/>
  <c r="O46" i="5"/>
  <c r="O47" i="5"/>
  <c r="O48" i="5"/>
  <c r="O49" i="5"/>
  <c r="O50" i="5"/>
  <c r="O41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6" i="5"/>
  <c r="G55" i="5"/>
  <c r="G56" i="5"/>
  <c r="G54" i="5"/>
</calcChain>
</file>

<file path=xl/sharedStrings.xml><?xml version="1.0" encoding="utf-8"?>
<sst xmlns="http://schemas.openxmlformats.org/spreadsheetml/2006/main" count="1841" uniqueCount="364">
  <si>
    <t>IU L-Glutamic Acid</t>
  </si>
  <si>
    <t>0.501</t>
  </si>
  <si>
    <t>USGS65</t>
  </si>
  <si>
    <t>0.329</t>
  </si>
  <si>
    <t>Collagen STD</t>
  </si>
  <si>
    <t>0.449</t>
  </si>
  <si>
    <t>CT2019-8P</t>
  </si>
  <si>
    <t>0.288</t>
  </si>
  <si>
    <t>CT2019-12P</t>
  </si>
  <si>
    <t>0.537</t>
  </si>
  <si>
    <t>CT2019-3P</t>
  </si>
  <si>
    <t>0.632</t>
  </si>
  <si>
    <t>CT2019-7P</t>
  </si>
  <si>
    <t>0.825</t>
  </si>
  <si>
    <t>CT2019-14P</t>
  </si>
  <si>
    <t>0.378</t>
  </si>
  <si>
    <t>IAEA-600</t>
  </si>
  <si>
    <t>0.295</t>
  </si>
  <si>
    <t>CT2019-10P</t>
  </si>
  <si>
    <t>0.794</t>
  </si>
  <si>
    <t>CT2019-11P</t>
  </si>
  <si>
    <t>0.408</t>
  </si>
  <si>
    <t>CT2019-13P</t>
  </si>
  <si>
    <t>0.456</t>
  </si>
  <si>
    <t>CT2019-15P</t>
  </si>
  <si>
    <t>0.390</t>
  </si>
  <si>
    <t>0.425</t>
  </si>
  <si>
    <t>CT2019-9P</t>
  </si>
  <si>
    <t>0.359</t>
  </si>
  <si>
    <t>CT2019-2P</t>
  </si>
  <si>
    <t>0.395</t>
  </si>
  <si>
    <t>CT2017-11P</t>
  </si>
  <si>
    <t>0.305</t>
  </si>
  <si>
    <t>CT2019-1P</t>
  </si>
  <si>
    <t>0.312</t>
  </si>
  <si>
    <t>CT2019-5P</t>
  </si>
  <si>
    <t>0.484</t>
  </si>
  <si>
    <t>0.448</t>
  </si>
  <si>
    <t>CT2019-4P</t>
  </si>
  <si>
    <t>0.595</t>
  </si>
  <si>
    <t>CT2019-6P</t>
  </si>
  <si>
    <t>0.422</t>
  </si>
  <si>
    <t>CT2017-10P</t>
  </si>
  <si>
    <t>0.343</t>
  </si>
  <si>
    <t>CT2017-7P</t>
  </si>
  <si>
    <t>0.797</t>
  </si>
  <si>
    <t>CT2017-9P</t>
  </si>
  <si>
    <t>0.283</t>
  </si>
  <si>
    <t>0.423</t>
  </si>
  <si>
    <t>CT2016-14P</t>
  </si>
  <si>
    <t>0.310</t>
  </si>
  <si>
    <t>CT2016-5P</t>
  </si>
  <si>
    <t>0.417</t>
  </si>
  <si>
    <t>CT2017-3P</t>
  </si>
  <si>
    <t>0.352</t>
  </si>
  <si>
    <t>CT2017-2P</t>
  </si>
  <si>
    <t>CT2018-4P</t>
  </si>
  <si>
    <t>0.402</t>
  </si>
  <si>
    <t>0.485</t>
  </si>
  <si>
    <t>CT2018-3P</t>
  </si>
  <si>
    <t>0.767</t>
  </si>
  <si>
    <t>CT2018-5P</t>
  </si>
  <si>
    <t>0.557</t>
  </si>
  <si>
    <t>CT2017-8P</t>
  </si>
  <si>
    <t>0.337</t>
  </si>
  <si>
    <t>CT2018-6P</t>
  </si>
  <si>
    <t>0.507</t>
  </si>
  <si>
    <t>CT2016-18P</t>
  </si>
  <si>
    <t>0.320</t>
  </si>
  <si>
    <t>0.426</t>
  </si>
  <si>
    <t>CT2016-17P</t>
  </si>
  <si>
    <t>0.349</t>
  </si>
  <si>
    <t>0.290</t>
  </si>
  <si>
    <t>0.321</t>
  </si>
  <si>
    <t>umoles N</t>
  </si>
  <si>
    <t>Standard</t>
  </si>
  <si>
    <t>umoles C</t>
  </si>
  <si>
    <t>Final Summary</t>
  </si>
  <si>
    <t>Date Run:</t>
  </si>
  <si>
    <t>Date Reported:</t>
  </si>
  <si>
    <t xml:space="preserve">Sample </t>
  </si>
  <si>
    <t>Amount (mg)</t>
  </si>
  <si>
    <t>Area all N</t>
  </si>
  <si>
    <t>d15N</t>
  </si>
  <si>
    <t>Area all C</t>
  </si>
  <si>
    <t>d13C</t>
  </si>
  <si>
    <t>C/N (IRMS molar)</t>
  </si>
  <si>
    <t>C/N (TCD area)</t>
  </si>
  <si>
    <t>Comments</t>
  </si>
  <si>
    <t xml:space="preserve">Standard </t>
  </si>
  <si>
    <t>d15N removed from sample correction</t>
  </si>
  <si>
    <t>d1C removed from sample correction</t>
  </si>
  <si>
    <t>n</t>
  </si>
  <si>
    <t>Ave. d15N</t>
  </si>
  <si>
    <t>d15N stdev</t>
  </si>
  <si>
    <t>Ave. d13C</t>
  </si>
  <si>
    <t>d13C stdev</t>
  </si>
  <si>
    <t>Ave. C/N (molar)</t>
  </si>
  <si>
    <t>n = 3 for d15N</t>
  </si>
  <si>
    <t>n = 2 for d13C</t>
  </si>
  <si>
    <t>DATE</t>
  </si>
  <si>
    <t>δ0</t>
  </si>
  <si>
    <t>δf(DTDF2.2)</t>
  </si>
  <si>
    <t>δf(DTDF3.2)</t>
  </si>
  <si>
    <t>δf(DTDF4.2)</t>
  </si>
  <si>
    <t>λ</t>
  </si>
  <si>
    <t>SAMPLE ID</t>
  </si>
  <si>
    <t>ANIMAL ID</t>
  </si>
  <si>
    <t>RECAPTURE?</t>
  </si>
  <si>
    <t>FL (cm)</t>
  </si>
  <si>
    <t>TL (cm)</t>
  </si>
  <si>
    <t>LOCATION</t>
  </si>
  <si>
    <t>SAMPLE TYPES</t>
  </si>
  <si>
    <t>CT2014-1</t>
  </si>
  <si>
    <t>N</t>
  </si>
  <si>
    <t>F</t>
  </si>
  <si>
    <t>Clam pond</t>
  </si>
  <si>
    <t>SERUM</t>
  </si>
  <si>
    <t>CT2014-2</t>
  </si>
  <si>
    <t>M</t>
  </si>
  <si>
    <t>PLASMA</t>
  </si>
  <si>
    <t>CT2014-3</t>
  </si>
  <si>
    <t>Point of Woods</t>
  </si>
  <si>
    <t>CT2014-4</t>
  </si>
  <si>
    <t>Atlantique</t>
  </si>
  <si>
    <t>CT2014-5</t>
  </si>
  <si>
    <t>CT2014-6</t>
  </si>
  <si>
    <t>CT2014-7</t>
  </si>
  <si>
    <t>CT2014-8</t>
  </si>
  <si>
    <t>CT2014-9</t>
  </si>
  <si>
    <t>CT2014-10</t>
  </si>
  <si>
    <t>CT2014-11</t>
  </si>
  <si>
    <t>Y</t>
  </si>
  <si>
    <t>CT2014-12</t>
  </si>
  <si>
    <t>CT2014-13</t>
  </si>
  <si>
    <t>CT2014-14</t>
  </si>
  <si>
    <t>CT2015-1</t>
  </si>
  <si>
    <t>CT2015-2</t>
  </si>
  <si>
    <t>CT2015-3</t>
  </si>
  <si>
    <t>CT2015-4</t>
  </si>
  <si>
    <t>CT2015-5</t>
  </si>
  <si>
    <t>CT2015-6</t>
  </si>
  <si>
    <t>CT2015-7</t>
  </si>
  <si>
    <t>CT2015-8</t>
  </si>
  <si>
    <t>CT2015-9</t>
  </si>
  <si>
    <t>CT2015-10</t>
  </si>
  <si>
    <t>CT2015-11</t>
  </si>
  <si>
    <t>CT2015-12</t>
  </si>
  <si>
    <t>CT2016-1</t>
  </si>
  <si>
    <t>CT2016-2</t>
  </si>
  <si>
    <t>CT2016-3</t>
  </si>
  <si>
    <t>CT2016-4</t>
  </si>
  <si>
    <t>CT2016-5</t>
  </si>
  <si>
    <t>CT2016-6</t>
  </si>
  <si>
    <t>CT2016-7</t>
  </si>
  <si>
    <t>CT2016-8</t>
  </si>
  <si>
    <t>CT2016-9</t>
  </si>
  <si>
    <t>CT2016-10</t>
  </si>
  <si>
    <t>CT2016-11</t>
  </si>
  <si>
    <t>CT2016-12</t>
  </si>
  <si>
    <t>CT2016-13</t>
  </si>
  <si>
    <t>CT2016-14</t>
  </si>
  <si>
    <t>CT2016-15</t>
  </si>
  <si>
    <t>CT2016-16</t>
  </si>
  <si>
    <t>CT2016-17</t>
  </si>
  <si>
    <t>CT2016-18</t>
  </si>
  <si>
    <t>CT2016-19</t>
  </si>
  <si>
    <t>CT2017-1</t>
  </si>
  <si>
    <t>Saltaire</t>
  </si>
  <si>
    <t>CT2017-2</t>
  </si>
  <si>
    <t>CT2017-3</t>
  </si>
  <si>
    <t>CT2017-4</t>
  </si>
  <si>
    <t>CT2017-5</t>
  </si>
  <si>
    <t>CT2017-6</t>
  </si>
  <si>
    <t>CT2017-7</t>
  </si>
  <si>
    <t>CT2017-8</t>
  </si>
  <si>
    <t>CT2017-9</t>
  </si>
  <si>
    <t>CT2017-10</t>
  </si>
  <si>
    <t>CT2017-11</t>
  </si>
  <si>
    <t>CT2017-12</t>
  </si>
  <si>
    <t>CT2017-13</t>
  </si>
  <si>
    <t>CT2018-01</t>
  </si>
  <si>
    <t>CT2018-02</t>
  </si>
  <si>
    <t>CT2018-03</t>
  </si>
  <si>
    <t>CT2018-04</t>
  </si>
  <si>
    <t>CT2018-05</t>
  </si>
  <si>
    <t>CT2018-06</t>
  </si>
  <si>
    <t>CT2018-07</t>
  </si>
  <si>
    <t>Fire Island Inlet</t>
  </si>
  <si>
    <t>NO SAMPLE?</t>
  </si>
  <si>
    <t>CT2019-01</t>
  </si>
  <si>
    <t>PLASMA, RBC, MUSCLE</t>
  </si>
  <si>
    <t>CT2019-02</t>
  </si>
  <si>
    <t>CT2019-03</t>
  </si>
  <si>
    <t>CT2019-04</t>
  </si>
  <si>
    <t>CT2019-05</t>
  </si>
  <si>
    <t>CT2019-06</t>
  </si>
  <si>
    <t>CT2019-07</t>
  </si>
  <si>
    <t>CT2019-12</t>
  </si>
  <si>
    <t>CT2019-13</t>
  </si>
  <si>
    <t>CT2019-14</t>
  </si>
  <si>
    <t>CT2019-15</t>
  </si>
  <si>
    <t>CT2019-08</t>
  </si>
  <si>
    <t>Tobay beach</t>
  </si>
  <si>
    <t xml:space="preserve">PLASMA, RBC,   </t>
  </si>
  <si>
    <t>CT2019-09</t>
  </si>
  <si>
    <t>PLASMA, RBC</t>
  </si>
  <si>
    <t>CT2019-10</t>
  </si>
  <si>
    <t>CT2019-11</t>
  </si>
  <si>
    <t>Min</t>
  </si>
  <si>
    <t>Max</t>
  </si>
  <si>
    <t xml:space="preserve">d0 </t>
  </si>
  <si>
    <t>Sex</t>
  </si>
  <si>
    <t>Lat</t>
  </si>
  <si>
    <t>Long</t>
  </si>
  <si>
    <t>Tissue</t>
  </si>
  <si>
    <t>Blood plasma</t>
  </si>
  <si>
    <t>Sample treatment</t>
  </si>
  <si>
    <t>Sampling Location</t>
  </si>
  <si>
    <t>%N</t>
  </si>
  <si>
    <t>%C</t>
  </si>
  <si>
    <t>C/N Weight %</t>
  </si>
  <si>
    <t>mg/mol N</t>
  </si>
  <si>
    <t>mg/mol*atomic weight</t>
  </si>
  <si>
    <t>mg/mol C</t>
  </si>
  <si>
    <t>Genus</t>
  </si>
  <si>
    <t>Species</t>
  </si>
  <si>
    <t>Common name</t>
  </si>
  <si>
    <t>Carcharias</t>
  </si>
  <si>
    <t>taurus</t>
  </si>
  <si>
    <t>Sand tiger shark</t>
  </si>
  <si>
    <t>0.376</t>
  </si>
  <si>
    <t>CT2017-12P</t>
  </si>
  <si>
    <t>0.421</t>
  </si>
  <si>
    <t>CT2017-6P</t>
  </si>
  <si>
    <t>0.315</t>
  </si>
  <si>
    <t>CT2017-5P</t>
  </si>
  <si>
    <t>CT2016-16P</t>
  </si>
  <si>
    <t>0.588</t>
  </si>
  <si>
    <t>CT2014-4P</t>
  </si>
  <si>
    <t>0.543</t>
  </si>
  <si>
    <t>CT2016-15P</t>
  </si>
  <si>
    <t>0.680</t>
  </si>
  <si>
    <t>CT2016-19P</t>
  </si>
  <si>
    <t>0.285</t>
  </si>
  <si>
    <t>CT2018-1P</t>
  </si>
  <si>
    <t>CT2018-2P</t>
  </si>
  <si>
    <t>0.436</t>
  </si>
  <si>
    <t>CT2017-1P</t>
  </si>
  <si>
    <t>0.314</t>
  </si>
  <si>
    <t>CT2016-12P</t>
  </si>
  <si>
    <t>CT2016-11P</t>
  </si>
  <si>
    <t>0.317</t>
  </si>
  <si>
    <t>CT2016-10P</t>
  </si>
  <si>
    <t>0.579</t>
  </si>
  <si>
    <t>CT2016-9P</t>
  </si>
  <si>
    <t>CT2016-8P</t>
  </si>
  <si>
    <t>0.339</t>
  </si>
  <si>
    <t>CT2016-7P</t>
  </si>
  <si>
    <t>CT2015-9P</t>
  </si>
  <si>
    <t>0.685</t>
  </si>
  <si>
    <t>CT2014-12P</t>
  </si>
  <si>
    <t>0.541</t>
  </si>
  <si>
    <t>CT2015-7P</t>
  </si>
  <si>
    <t>0.278</t>
  </si>
  <si>
    <t>CT2014-8P</t>
  </si>
  <si>
    <t>0.362</t>
  </si>
  <si>
    <t>CT2014-9P</t>
  </si>
  <si>
    <t>CT2015-6P</t>
  </si>
  <si>
    <t>0.301</t>
  </si>
  <si>
    <t>CT2016-3P</t>
  </si>
  <si>
    <t>0.498</t>
  </si>
  <si>
    <t>CT2016-4P</t>
  </si>
  <si>
    <t>0.332</t>
  </si>
  <si>
    <t>CT2016-6P</t>
  </si>
  <si>
    <t>CT2015-11P</t>
  </si>
  <si>
    <t>0.333</t>
  </si>
  <si>
    <t>CT2015-10P</t>
  </si>
  <si>
    <t>0.275</t>
  </si>
  <si>
    <t>CT2014-10P</t>
  </si>
  <si>
    <t>0.441</t>
  </si>
  <si>
    <t>CT2015-5P</t>
  </si>
  <si>
    <t>0.631</t>
  </si>
  <si>
    <t>CT2014-7P</t>
  </si>
  <si>
    <t>0.476</t>
  </si>
  <si>
    <t>CT2015-4P</t>
  </si>
  <si>
    <t>0.371</t>
  </si>
  <si>
    <t>0.355</t>
  </si>
  <si>
    <t>IAEA600</t>
  </si>
  <si>
    <t>0.454</t>
  </si>
  <si>
    <t>0.374</t>
  </si>
  <si>
    <t>removed d13C from sample correction</t>
  </si>
  <si>
    <t>0.328</t>
  </si>
  <si>
    <t>0.460</t>
  </si>
  <si>
    <t>0.293</t>
  </si>
  <si>
    <t>0.316</t>
  </si>
  <si>
    <t>n = 3 for d13C</t>
  </si>
  <si>
    <t>Blood serum</t>
  </si>
  <si>
    <t>0.304</t>
  </si>
  <si>
    <t>0.272</t>
  </si>
  <si>
    <t>CT2016-2P</t>
  </si>
  <si>
    <t>0.273</t>
  </si>
  <si>
    <t>CT2016-1P</t>
  </si>
  <si>
    <t>CT2015-3P</t>
  </si>
  <si>
    <t>0.392</t>
  </si>
  <si>
    <t>CT2015-1P</t>
  </si>
  <si>
    <t>0.401</t>
  </si>
  <si>
    <t>CT2014-3P</t>
  </si>
  <si>
    <t>CT2015-2P</t>
  </si>
  <si>
    <t>0.416</t>
  </si>
  <si>
    <t>CT2014-2P</t>
  </si>
  <si>
    <t>0.228</t>
  </si>
  <si>
    <t>0.430</t>
  </si>
  <si>
    <t>0.277</t>
  </si>
  <si>
    <t>0.259</t>
  </si>
  <si>
    <t>Clam Pond</t>
  </si>
  <si>
    <t>Tobay Beach</t>
  </si>
  <si>
    <t>Internal working STD</t>
  </si>
  <si>
    <t>Data are corrected based on a three-point linear correction for d13C and d15N</t>
  </si>
  <si>
    <t>NOTE</t>
  </si>
  <si>
    <t>Investigator Name</t>
  </si>
  <si>
    <t>Investigator email</t>
  </si>
  <si>
    <t>Laboratory</t>
  </si>
  <si>
    <t>Investigator OrcidID</t>
  </si>
  <si>
    <t>Oliver Shipley</t>
  </si>
  <si>
    <t>o.shipley@unm.edu</t>
  </si>
  <si>
    <t>Stony Brook University</t>
  </si>
  <si>
    <t>https://orcid.org/0000-0001-5163-3471</t>
  </si>
  <si>
    <t>https://orcid.org/0000-0001-5163-3472</t>
  </si>
  <si>
    <t>https://orcid.org/0000-0001-5163-3473</t>
  </si>
  <si>
    <t>https://orcid.org/0000-0001-5163-3474</t>
  </si>
  <si>
    <t>https://orcid.org/0000-0001-5163-3475</t>
  </si>
  <si>
    <t>https://orcid.org/0000-0001-5163-3476</t>
  </si>
  <si>
    <t>https://orcid.org/0000-0001-5163-3477</t>
  </si>
  <si>
    <t>https://orcid.org/0000-0001-5163-3478</t>
  </si>
  <si>
    <t>https://orcid.org/0000-0001-5163-3479</t>
  </si>
  <si>
    <t>https://orcid.org/0000-0001-5163-3480</t>
  </si>
  <si>
    <t>https://orcid.org/0000-0001-5163-3481</t>
  </si>
  <si>
    <t>https://orcid.org/0000-0001-5163-3482</t>
  </si>
  <si>
    <t>https://orcid.org/0000-0001-5163-3483</t>
  </si>
  <si>
    <t>https://orcid.org/0000-0001-5163-3484</t>
  </si>
  <si>
    <t>https://orcid.org/0000-0001-5163-3485</t>
  </si>
  <si>
    <t>https://orcid.org/0000-0001-5163-3486</t>
  </si>
  <si>
    <t>https://orcid.org/0000-0001-5163-3487</t>
  </si>
  <si>
    <t>https://orcid.org/0000-0001-5163-3488</t>
  </si>
  <si>
    <t>https://orcid.org/0000-0001-5163-3489</t>
  </si>
  <si>
    <t>https://orcid.org/0000-0001-5163-3490</t>
  </si>
  <si>
    <t>https://orcid.org/0000-0001-5163-3491</t>
  </si>
  <si>
    <t>https://orcid.org/0000-0001-5163-3492</t>
  </si>
  <si>
    <t>https://orcid.org/0000-0001-5163-3493</t>
  </si>
  <si>
    <t>https://orcid.org/0000-0001-5163-3494</t>
  </si>
  <si>
    <t>https://orcid.org/0000-0001-5163-3495</t>
  </si>
  <si>
    <t>https://orcid.org/0000-0001-5163-3496</t>
  </si>
  <si>
    <t>https://orcid.org/0000-0001-5163-3497</t>
  </si>
  <si>
    <t>https://orcid.org/0000-0001-5163-3498</t>
  </si>
  <si>
    <t>https://orcid.org/0000-0001-5163-3499</t>
  </si>
  <si>
    <t>https://orcid.org/0000-0001-5163-3500</t>
  </si>
  <si>
    <t>https://orcid.org/0000-0001-5163-3501</t>
  </si>
  <si>
    <t>https://orcid.org/0000-0001-5163-3502</t>
  </si>
  <si>
    <t>https://orcid.org/0000-0001-5163-3503</t>
  </si>
  <si>
    <t>Lithium heparin anticoagulant; dried</t>
  </si>
  <si>
    <t>Dried</t>
  </si>
  <si>
    <t>Sample storage</t>
  </si>
  <si>
    <t>-80C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</si>
</sst>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>
    <font>
      <sz val="10"/>
      <name val="MS Sans Serif"/>
    </font>
    <font>
      <b/>
      <sz val="10"/>
      <name val="MS Sans Serif"/>
    </font>
    <font>
      <u/>
      <sz val="10"/>
      <color indexed="12"/>
      <name val="MS Sans Serif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rgb="FF494A4C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quotePrefix="1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.shipley@unm.edu" TargetMode="External"/><Relationship Id="rId13" Type="http://schemas.openxmlformats.org/officeDocument/2006/relationships/hyperlink" Target="mailto:o.shipley@unm.edu" TargetMode="External"/><Relationship Id="rId18" Type="http://schemas.openxmlformats.org/officeDocument/2006/relationships/hyperlink" Target="mailto:o.shipley@unm.edu" TargetMode="External"/><Relationship Id="rId26" Type="http://schemas.openxmlformats.org/officeDocument/2006/relationships/hyperlink" Target="mailto:o.shipley@unm.edu" TargetMode="External"/><Relationship Id="rId3" Type="http://schemas.openxmlformats.org/officeDocument/2006/relationships/hyperlink" Target="mailto:o.shipley@unm.edu" TargetMode="External"/><Relationship Id="rId21" Type="http://schemas.openxmlformats.org/officeDocument/2006/relationships/hyperlink" Target="mailto:o.shipley@unm.edu" TargetMode="External"/><Relationship Id="rId7" Type="http://schemas.openxmlformats.org/officeDocument/2006/relationships/hyperlink" Target="mailto:o.shipley@unm.edu" TargetMode="External"/><Relationship Id="rId12" Type="http://schemas.openxmlformats.org/officeDocument/2006/relationships/hyperlink" Target="mailto:o.shipley@unm.edu" TargetMode="External"/><Relationship Id="rId17" Type="http://schemas.openxmlformats.org/officeDocument/2006/relationships/hyperlink" Target="mailto:o.shipley@unm.edu" TargetMode="External"/><Relationship Id="rId25" Type="http://schemas.openxmlformats.org/officeDocument/2006/relationships/hyperlink" Target="mailto:o.shipley@unm.edu" TargetMode="External"/><Relationship Id="rId2" Type="http://schemas.openxmlformats.org/officeDocument/2006/relationships/hyperlink" Target="mailto:o.shipley@unm.edu" TargetMode="External"/><Relationship Id="rId16" Type="http://schemas.openxmlformats.org/officeDocument/2006/relationships/hyperlink" Target="mailto:o.shipley@unm.edu" TargetMode="External"/><Relationship Id="rId20" Type="http://schemas.openxmlformats.org/officeDocument/2006/relationships/hyperlink" Target="mailto:o.shipley@unm.edu" TargetMode="External"/><Relationship Id="rId29" Type="http://schemas.openxmlformats.org/officeDocument/2006/relationships/hyperlink" Target="mailto:o.shipley@unm.edu" TargetMode="External"/><Relationship Id="rId1" Type="http://schemas.openxmlformats.org/officeDocument/2006/relationships/hyperlink" Target="mailto:o.shipley@unm.edu" TargetMode="External"/><Relationship Id="rId6" Type="http://schemas.openxmlformats.org/officeDocument/2006/relationships/hyperlink" Target="mailto:o.shipley@unm.edu" TargetMode="External"/><Relationship Id="rId11" Type="http://schemas.openxmlformats.org/officeDocument/2006/relationships/hyperlink" Target="mailto:o.shipley@unm.edu" TargetMode="External"/><Relationship Id="rId24" Type="http://schemas.openxmlformats.org/officeDocument/2006/relationships/hyperlink" Target="mailto:o.shipley@unm.edu" TargetMode="External"/><Relationship Id="rId32" Type="http://schemas.openxmlformats.org/officeDocument/2006/relationships/hyperlink" Target="mailto:o.shipley@unm.edu" TargetMode="External"/><Relationship Id="rId5" Type="http://schemas.openxmlformats.org/officeDocument/2006/relationships/hyperlink" Target="mailto:o.shipley@unm.edu" TargetMode="External"/><Relationship Id="rId15" Type="http://schemas.openxmlformats.org/officeDocument/2006/relationships/hyperlink" Target="mailto:o.shipley@unm.edu" TargetMode="External"/><Relationship Id="rId23" Type="http://schemas.openxmlformats.org/officeDocument/2006/relationships/hyperlink" Target="mailto:o.shipley@unm.edu" TargetMode="External"/><Relationship Id="rId28" Type="http://schemas.openxmlformats.org/officeDocument/2006/relationships/hyperlink" Target="mailto:o.shipley@unm.edu" TargetMode="External"/><Relationship Id="rId10" Type="http://schemas.openxmlformats.org/officeDocument/2006/relationships/hyperlink" Target="mailto:o.shipley@unm.edu" TargetMode="External"/><Relationship Id="rId19" Type="http://schemas.openxmlformats.org/officeDocument/2006/relationships/hyperlink" Target="mailto:o.shipley@unm.edu" TargetMode="External"/><Relationship Id="rId31" Type="http://schemas.openxmlformats.org/officeDocument/2006/relationships/hyperlink" Target="mailto:o.shipley@unm.edu" TargetMode="External"/><Relationship Id="rId4" Type="http://schemas.openxmlformats.org/officeDocument/2006/relationships/hyperlink" Target="mailto:o.shipley@unm.edu" TargetMode="External"/><Relationship Id="rId9" Type="http://schemas.openxmlformats.org/officeDocument/2006/relationships/hyperlink" Target="mailto:o.shipley@unm.edu" TargetMode="External"/><Relationship Id="rId14" Type="http://schemas.openxmlformats.org/officeDocument/2006/relationships/hyperlink" Target="mailto:o.shipley@unm.edu" TargetMode="External"/><Relationship Id="rId22" Type="http://schemas.openxmlformats.org/officeDocument/2006/relationships/hyperlink" Target="mailto:o.shipley@unm.edu" TargetMode="External"/><Relationship Id="rId27" Type="http://schemas.openxmlformats.org/officeDocument/2006/relationships/hyperlink" Target="mailto:o.shipley@unm.edu" TargetMode="External"/><Relationship Id="rId30" Type="http://schemas.openxmlformats.org/officeDocument/2006/relationships/hyperlink" Target="mailto:o.shipley@unm.ed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o.shipley@unm.edu" TargetMode="External"/><Relationship Id="rId18" Type="http://schemas.openxmlformats.org/officeDocument/2006/relationships/hyperlink" Target="mailto:o.shipley@unm.edu" TargetMode="External"/><Relationship Id="rId26" Type="http://schemas.openxmlformats.org/officeDocument/2006/relationships/hyperlink" Target="mailto:o.shipley@unm.edu" TargetMode="External"/><Relationship Id="rId3" Type="http://schemas.openxmlformats.org/officeDocument/2006/relationships/hyperlink" Target="mailto:o.shipley@unm.edu" TargetMode="External"/><Relationship Id="rId21" Type="http://schemas.openxmlformats.org/officeDocument/2006/relationships/hyperlink" Target="mailto:o.shipley@unm.edu" TargetMode="External"/><Relationship Id="rId7" Type="http://schemas.openxmlformats.org/officeDocument/2006/relationships/hyperlink" Target="mailto:o.shipley@unm.edu" TargetMode="External"/><Relationship Id="rId12" Type="http://schemas.openxmlformats.org/officeDocument/2006/relationships/hyperlink" Target="mailto:o.shipley@unm.edu" TargetMode="External"/><Relationship Id="rId17" Type="http://schemas.openxmlformats.org/officeDocument/2006/relationships/hyperlink" Target="mailto:o.shipley@unm.edu" TargetMode="External"/><Relationship Id="rId25" Type="http://schemas.openxmlformats.org/officeDocument/2006/relationships/hyperlink" Target="mailto:o.shipley@unm.edu" TargetMode="External"/><Relationship Id="rId33" Type="http://schemas.openxmlformats.org/officeDocument/2006/relationships/hyperlink" Target="mailto:o.shipley@unm.edu" TargetMode="External"/><Relationship Id="rId2" Type="http://schemas.openxmlformats.org/officeDocument/2006/relationships/hyperlink" Target="mailto:o.shipley@unm.edu" TargetMode="External"/><Relationship Id="rId16" Type="http://schemas.openxmlformats.org/officeDocument/2006/relationships/hyperlink" Target="mailto:o.shipley@unm.edu" TargetMode="External"/><Relationship Id="rId20" Type="http://schemas.openxmlformats.org/officeDocument/2006/relationships/hyperlink" Target="mailto:o.shipley@unm.edu" TargetMode="External"/><Relationship Id="rId29" Type="http://schemas.openxmlformats.org/officeDocument/2006/relationships/hyperlink" Target="mailto:o.shipley@unm.edu" TargetMode="External"/><Relationship Id="rId1" Type="http://schemas.openxmlformats.org/officeDocument/2006/relationships/hyperlink" Target="mailto:o.shipley@unm.edu" TargetMode="External"/><Relationship Id="rId6" Type="http://schemas.openxmlformats.org/officeDocument/2006/relationships/hyperlink" Target="mailto:o.shipley@unm.edu" TargetMode="External"/><Relationship Id="rId11" Type="http://schemas.openxmlformats.org/officeDocument/2006/relationships/hyperlink" Target="mailto:o.shipley@unm.edu" TargetMode="External"/><Relationship Id="rId24" Type="http://schemas.openxmlformats.org/officeDocument/2006/relationships/hyperlink" Target="mailto:o.shipley@unm.edu" TargetMode="External"/><Relationship Id="rId32" Type="http://schemas.openxmlformats.org/officeDocument/2006/relationships/hyperlink" Target="mailto:o.shipley@unm.edu" TargetMode="External"/><Relationship Id="rId5" Type="http://schemas.openxmlformats.org/officeDocument/2006/relationships/hyperlink" Target="mailto:o.shipley@unm.edu" TargetMode="External"/><Relationship Id="rId15" Type="http://schemas.openxmlformats.org/officeDocument/2006/relationships/hyperlink" Target="mailto:o.shipley@unm.edu" TargetMode="External"/><Relationship Id="rId23" Type="http://schemas.openxmlformats.org/officeDocument/2006/relationships/hyperlink" Target="mailto:o.shipley@unm.edu" TargetMode="External"/><Relationship Id="rId28" Type="http://schemas.openxmlformats.org/officeDocument/2006/relationships/hyperlink" Target="mailto:o.shipley@unm.edu" TargetMode="External"/><Relationship Id="rId10" Type="http://schemas.openxmlformats.org/officeDocument/2006/relationships/hyperlink" Target="mailto:o.shipley@unm.edu" TargetMode="External"/><Relationship Id="rId19" Type="http://schemas.openxmlformats.org/officeDocument/2006/relationships/hyperlink" Target="mailto:o.shipley@unm.edu" TargetMode="External"/><Relationship Id="rId31" Type="http://schemas.openxmlformats.org/officeDocument/2006/relationships/hyperlink" Target="mailto:o.shipley@unm.edu" TargetMode="External"/><Relationship Id="rId4" Type="http://schemas.openxmlformats.org/officeDocument/2006/relationships/hyperlink" Target="mailto:o.shipley@unm.edu" TargetMode="External"/><Relationship Id="rId9" Type="http://schemas.openxmlformats.org/officeDocument/2006/relationships/hyperlink" Target="mailto:o.shipley@unm.edu" TargetMode="External"/><Relationship Id="rId14" Type="http://schemas.openxmlformats.org/officeDocument/2006/relationships/hyperlink" Target="mailto:o.shipley@unm.edu" TargetMode="External"/><Relationship Id="rId22" Type="http://schemas.openxmlformats.org/officeDocument/2006/relationships/hyperlink" Target="mailto:o.shipley@unm.edu" TargetMode="External"/><Relationship Id="rId27" Type="http://schemas.openxmlformats.org/officeDocument/2006/relationships/hyperlink" Target="mailto:o.shipley@unm.edu" TargetMode="External"/><Relationship Id="rId30" Type="http://schemas.openxmlformats.org/officeDocument/2006/relationships/hyperlink" Target="mailto:o.shipley@unm.edu" TargetMode="External"/><Relationship Id="rId8" Type="http://schemas.openxmlformats.org/officeDocument/2006/relationships/hyperlink" Target="mailto:o.shipley@unm.ed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o.shipley@unm.edu" TargetMode="External"/><Relationship Id="rId3" Type="http://schemas.openxmlformats.org/officeDocument/2006/relationships/hyperlink" Target="mailto:o.shipley@unm.edu" TargetMode="External"/><Relationship Id="rId7" Type="http://schemas.openxmlformats.org/officeDocument/2006/relationships/hyperlink" Target="mailto:o.shipley@unm.edu" TargetMode="External"/><Relationship Id="rId2" Type="http://schemas.openxmlformats.org/officeDocument/2006/relationships/hyperlink" Target="mailto:o.shipley@unm.edu" TargetMode="External"/><Relationship Id="rId1" Type="http://schemas.openxmlformats.org/officeDocument/2006/relationships/hyperlink" Target="mailto:o.shipley@unm.edu" TargetMode="External"/><Relationship Id="rId6" Type="http://schemas.openxmlformats.org/officeDocument/2006/relationships/hyperlink" Target="mailto:o.shipley@unm.edu" TargetMode="External"/><Relationship Id="rId5" Type="http://schemas.openxmlformats.org/officeDocument/2006/relationships/hyperlink" Target="mailto:o.shipley@unm.edu" TargetMode="External"/><Relationship Id="rId10" Type="http://schemas.openxmlformats.org/officeDocument/2006/relationships/hyperlink" Target="mailto:o.shipley@unm.edu" TargetMode="External"/><Relationship Id="rId4" Type="http://schemas.openxmlformats.org/officeDocument/2006/relationships/hyperlink" Target="mailto:o.shipley@unm.edu" TargetMode="External"/><Relationship Id="rId9" Type="http://schemas.openxmlformats.org/officeDocument/2006/relationships/hyperlink" Target="mailto:o.shipley@un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V1" workbookViewId="0">
      <selection activeCell="AF8" sqref="AF8:AF37"/>
    </sheetView>
  </sheetViews>
  <sheetFormatPr baseColWidth="10" defaultColWidth="9" defaultRowHeight="16"/>
  <cols>
    <col min="1" max="1" width="17.796875" style="14" bestFit="1" customWidth="1"/>
    <col min="2" max="3" width="9" style="14" customWidth="1"/>
    <col min="4" max="4" width="12.3984375" style="14" bestFit="1" customWidth="1"/>
    <col min="5" max="5" width="12.3984375" style="14" customWidth="1"/>
    <col min="6" max="6" width="20.796875" style="14" bestFit="1" customWidth="1"/>
    <col min="7" max="7" width="12.3984375" style="14" customWidth="1"/>
    <col min="8" max="8" width="13.59765625" style="14" bestFit="1" customWidth="1"/>
    <col min="9" max="9" width="12.3984375" style="14" bestFit="1" customWidth="1"/>
    <col min="10" max="10" width="16" style="14" bestFit="1" customWidth="1"/>
    <col min="11" max="11" width="16" style="14" customWidth="1"/>
    <col min="12" max="12" width="20.796875" style="14" bestFit="1" customWidth="1"/>
    <col min="13" max="13" width="16" style="14" customWidth="1"/>
    <col min="14" max="14" width="9" style="14" customWidth="1"/>
    <col min="15" max="15" width="17.59765625" style="14" bestFit="1" customWidth="1"/>
    <col min="16" max="16" width="15" style="14" bestFit="1" customWidth="1"/>
    <col min="17" max="17" width="15" style="14" customWidth="1"/>
    <col min="18" max="18" width="11.59765625" style="14" bestFit="1" customWidth="1"/>
    <col min="19" max="20" width="11.59765625" style="14" customWidth="1"/>
    <col min="21" max="21" width="14.3984375" style="14" bestFit="1" customWidth="1"/>
    <col min="22" max="22" width="9" style="14" customWidth="1"/>
    <col min="23" max="23" width="11.3984375" style="14" bestFit="1" customWidth="1"/>
    <col min="24" max="24" width="11.59765625" style="14" bestFit="1" customWidth="1"/>
    <col min="25" max="25" width="13" style="14" bestFit="1" customWidth="1"/>
    <col min="26" max="26" width="8.796875" style="14" bestFit="1" customWidth="1"/>
    <col min="27" max="27" width="7.796875" style="14" bestFit="1" customWidth="1"/>
    <col min="28" max="28" width="18.3984375" style="14" bestFit="1" customWidth="1"/>
    <col min="29" max="29" width="14.3984375" style="14" customWidth="1"/>
    <col min="30" max="30" width="18.19921875" style="14" customWidth="1"/>
    <col min="31" max="31" width="26" style="14" bestFit="1" customWidth="1"/>
    <col min="32" max="32" width="26" style="14" customWidth="1"/>
    <col min="33" max="33" width="12.59765625" style="14" bestFit="1" customWidth="1"/>
    <col min="34" max="34" width="20" style="14" bestFit="1" customWidth="1"/>
    <col min="35" max="35" width="21" style="14" bestFit="1" customWidth="1"/>
    <col min="36" max="36" width="23.796875" style="14" bestFit="1" customWidth="1"/>
    <col min="37" max="37" width="41.19921875" style="14" bestFit="1" customWidth="1"/>
    <col min="38" max="16384" width="9" style="14"/>
  </cols>
  <sheetData>
    <row r="1" spans="1:37">
      <c r="A1" s="15" t="s">
        <v>77</v>
      </c>
    </row>
    <row r="3" spans="1:37">
      <c r="A3" s="15" t="s">
        <v>78</v>
      </c>
      <c r="B3" s="16">
        <v>43782</v>
      </c>
    </row>
    <row r="4" spans="1:37">
      <c r="A4" s="15" t="s">
        <v>79</v>
      </c>
      <c r="B4" s="16">
        <v>43787</v>
      </c>
    </row>
    <row r="5" spans="1:37" ht="17" thickBot="1">
      <c r="A5" s="17" t="s">
        <v>80</v>
      </c>
      <c r="B5" s="17" t="s">
        <v>81</v>
      </c>
      <c r="C5" s="17" t="s">
        <v>82</v>
      </c>
      <c r="D5" s="17" t="s">
        <v>74</v>
      </c>
      <c r="E5" s="18" t="s">
        <v>222</v>
      </c>
      <c r="F5" s="17" t="s">
        <v>223</v>
      </c>
      <c r="G5" s="17" t="s">
        <v>219</v>
      </c>
      <c r="H5" s="17" t="s">
        <v>83</v>
      </c>
      <c r="I5" s="17" t="s">
        <v>84</v>
      </c>
      <c r="J5" s="17" t="s">
        <v>76</v>
      </c>
      <c r="K5" s="17" t="s">
        <v>224</v>
      </c>
      <c r="L5" s="17" t="s">
        <v>223</v>
      </c>
      <c r="M5" s="17" t="s">
        <v>220</v>
      </c>
      <c r="N5" s="17" t="s">
        <v>85</v>
      </c>
      <c r="O5" s="17" t="s">
        <v>86</v>
      </c>
      <c r="P5" s="17" t="s">
        <v>87</v>
      </c>
      <c r="Q5" s="17" t="s">
        <v>221</v>
      </c>
      <c r="R5" s="17" t="s">
        <v>88</v>
      </c>
      <c r="S5" s="17" t="s">
        <v>225</v>
      </c>
      <c r="T5" s="17" t="s">
        <v>226</v>
      </c>
      <c r="U5" s="17" t="s">
        <v>227</v>
      </c>
      <c r="V5" s="13" t="s">
        <v>100</v>
      </c>
      <c r="W5" s="13" t="s">
        <v>106</v>
      </c>
      <c r="X5" s="13" t="s">
        <v>108</v>
      </c>
      <c r="Y5" s="13" t="s">
        <v>212</v>
      </c>
      <c r="Z5" s="13" t="s">
        <v>109</v>
      </c>
      <c r="AA5" s="13" t="s">
        <v>110</v>
      </c>
      <c r="AB5" s="13" t="s">
        <v>218</v>
      </c>
      <c r="AC5" s="13" t="s">
        <v>213</v>
      </c>
      <c r="AD5" s="13" t="s">
        <v>214</v>
      </c>
      <c r="AE5" s="13" t="s">
        <v>217</v>
      </c>
      <c r="AF5" s="13" t="s">
        <v>362</v>
      </c>
      <c r="AG5" s="13" t="s">
        <v>215</v>
      </c>
      <c r="AH5" s="12" t="s">
        <v>320</v>
      </c>
      <c r="AI5" s="12" t="s">
        <v>321</v>
      </c>
      <c r="AJ5" s="12" t="s">
        <v>322</v>
      </c>
      <c r="AK5" s="12" t="s">
        <v>323</v>
      </c>
    </row>
    <row r="6" spans="1:37" ht="17" thickTop="1">
      <c r="A6" s="14" t="s">
        <v>4</v>
      </c>
      <c r="B6" s="14" t="s">
        <v>5</v>
      </c>
      <c r="C6" s="19">
        <v>60.383000000000003</v>
      </c>
      <c r="D6" s="19">
        <v>5.611254188956539</v>
      </c>
      <c r="E6" s="20">
        <f>D6/10^3</f>
        <v>5.6112541889565392E-3</v>
      </c>
      <c r="F6" s="20">
        <f t="shared" ref="F6:F37" si="0">E6*14.0067</f>
        <v>7.8595154048457558E-2</v>
      </c>
      <c r="G6" s="19">
        <f t="shared" ref="G6:G37" si="1">F6/B6*100</f>
        <v>17.504488652217717</v>
      </c>
      <c r="H6" s="19">
        <v>13.395387199999998</v>
      </c>
      <c r="I6" s="25">
        <v>221.56899999999999</v>
      </c>
      <c r="J6" s="19">
        <v>17.000892714148971</v>
      </c>
      <c r="K6" s="20">
        <f>J6/10^3</f>
        <v>1.7000892714148973E-2</v>
      </c>
      <c r="L6" s="20">
        <f>K6*12.01</f>
        <v>0.20418072149692915</v>
      </c>
      <c r="M6" s="19">
        <f>L6/B6*100</f>
        <v>45.474548217578878</v>
      </c>
      <c r="N6" s="19">
        <v>-16.5974124</v>
      </c>
      <c r="O6" s="19">
        <f t="shared" ref="O6:O37" si="2">J6/D6</f>
        <v>3.0297848113187031</v>
      </c>
      <c r="P6" s="19">
        <v>3.8080727121170832</v>
      </c>
      <c r="Q6" s="19">
        <f>M6/G6</f>
        <v>2.5978792709158927</v>
      </c>
      <c r="R6" s="14" t="s">
        <v>317</v>
      </c>
      <c r="AH6" s="14" t="s">
        <v>324</v>
      </c>
      <c r="AI6" s="21" t="s">
        <v>325</v>
      </c>
      <c r="AJ6" s="14" t="s">
        <v>326</v>
      </c>
      <c r="AK6" s="22" t="s">
        <v>327</v>
      </c>
    </row>
    <row r="7" spans="1:37">
      <c r="A7" s="14" t="s">
        <v>4</v>
      </c>
      <c r="B7" s="14" t="s">
        <v>54</v>
      </c>
      <c r="C7" s="19">
        <v>47.042000000000002</v>
      </c>
      <c r="D7" s="19">
        <v>4.371505548861327</v>
      </c>
      <c r="E7" s="20">
        <f t="shared" ref="E7:E37" si="3">D7/10^3</f>
        <v>4.3715055488613274E-3</v>
      </c>
      <c r="F7" s="20">
        <f t="shared" si="0"/>
        <v>6.1230366771235958E-2</v>
      </c>
      <c r="G7" s="19">
        <f t="shared" si="1"/>
        <v>17.394990560010218</v>
      </c>
      <c r="H7" s="19">
        <v>13.750670400000001</v>
      </c>
      <c r="I7" s="19">
        <v>164.38200000000001</v>
      </c>
      <c r="J7" s="19">
        <v>12.612959151042054</v>
      </c>
      <c r="K7" s="20">
        <f t="shared" ref="K7:K37" si="4">J7/10^3</f>
        <v>1.2612959151042054E-2</v>
      </c>
      <c r="L7" s="20">
        <f t="shared" ref="L7:L37" si="5">K7*12.01</f>
        <v>0.15148163940401507</v>
      </c>
      <c r="M7" s="19">
        <f t="shared" ref="M7:M37" si="6">L7/B7*100</f>
        <v>43.03455664886792</v>
      </c>
      <c r="N7" s="19">
        <v>-15.718060199999998</v>
      </c>
      <c r="O7" s="19">
        <f t="shared" si="2"/>
        <v>2.8852666455673215</v>
      </c>
      <c r="P7" s="19">
        <v>3.5721229478439755</v>
      </c>
      <c r="Q7" s="19">
        <f t="shared" ref="Q7:Q37" si="7">M7/G7</f>
        <v>2.473962633115832</v>
      </c>
      <c r="R7" s="14" t="s">
        <v>317</v>
      </c>
      <c r="AH7" s="14" t="s">
        <v>324</v>
      </c>
      <c r="AI7" s="21" t="s">
        <v>325</v>
      </c>
      <c r="AJ7" s="14" t="s">
        <v>326</v>
      </c>
      <c r="AK7" s="22" t="s">
        <v>328</v>
      </c>
    </row>
    <row r="8" spans="1:37">
      <c r="A8" s="14" t="s">
        <v>6</v>
      </c>
      <c r="B8" s="14" t="s">
        <v>7</v>
      </c>
      <c r="C8" s="19">
        <v>31.259</v>
      </c>
      <c r="D8" s="19">
        <v>2.9048274297830923</v>
      </c>
      <c r="E8" s="20">
        <f t="shared" si="3"/>
        <v>2.9048274297830924E-3</v>
      </c>
      <c r="F8" s="20">
        <f t="shared" si="0"/>
        <v>4.0687046360742843E-2</v>
      </c>
      <c r="G8" s="19">
        <f t="shared" si="1"/>
        <v>14.12744665303571</v>
      </c>
      <c r="H8" s="19">
        <v>13.5627008</v>
      </c>
      <c r="I8" s="25">
        <v>120.506</v>
      </c>
      <c r="J8" s="19">
        <v>9.2463728112291701</v>
      </c>
      <c r="K8" s="20">
        <f t="shared" si="4"/>
        <v>9.2463728112291699E-3</v>
      </c>
      <c r="L8" s="20">
        <f t="shared" si="5"/>
        <v>0.11104893746286233</v>
      </c>
      <c r="M8" s="19">
        <f t="shared" si="6"/>
        <v>38.558658841271651</v>
      </c>
      <c r="N8" s="19">
        <v>-16.6551954</v>
      </c>
      <c r="O8" s="19">
        <f t="shared" si="2"/>
        <v>3.1831057213335425</v>
      </c>
      <c r="P8" s="19">
        <v>3.6949295774647886</v>
      </c>
      <c r="Q8" s="19">
        <f t="shared" si="7"/>
        <v>2.7293437935570726</v>
      </c>
      <c r="S8" s="14" t="s">
        <v>228</v>
      </c>
      <c r="T8" s="14" t="s">
        <v>229</v>
      </c>
      <c r="U8" s="14" t="s">
        <v>230</v>
      </c>
      <c r="V8" s="16">
        <v>43662</v>
      </c>
      <c r="W8" s="14" t="s">
        <v>202</v>
      </c>
      <c r="X8" s="14" t="s">
        <v>114</v>
      </c>
      <c r="Y8" s="14" t="s">
        <v>119</v>
      </c>
      <c r="Z8" s="14">
        <v>158</v>
      </c>
      <c r="AA8" s="14">
        <v>188</v>
      </c>
      <c r="AB8" s="14" t="s">
        <v>203</v>
      </c>
      <c r="AC8" s="14">
        <v>40.606202000000003</v>
      </c>
      <c r="AD8" s="14">
        <v>-73.427299000000005</v>
      </c>
      <c r="AE8" s="14" t="s">
        <v>360</v>
      </c>
      <c r="AF8" s="32" t="s">
        <v>363</v>
      </c>
      <c r="AG8" s="14" t="s">
        <v>216</v>
      </c>
      <c r="AH8" s="14" t="s">
        <v>324</v>
      </c>
      <c r="AI8" s="21" t="s">
        <v>325</v>
      </c>
      <c r="AJ8" s="14" t="s">
        <v>326</v>
      </c>
      <c r="AK8" s="22" t="s">
        <v>329</v>
      </c>
    </row>
    <row r="9" spans="1:37">
      <c r="A9" s="14" t="s">
        <v>8</v>
      </c>
      <c r="B9" s="14" t="s">
        <v>9</v>
      </c>
      <c r="C9" s="19">
        <v>71.001000000000005</v>
      </c>
      <c r="D9" s="19">
        <v>6.597960662274204</v>
      </c>
      <c r="E9" s="20">
        <f t="shared" si="3"/>
        <v>6.5979606622742042E-3</v>
      </c>
      <c r="F9" s="20">
        <f t="shared" si="0"/>
        <v>9.2415655608276095E-2</v>
      </c>
      <c r="G9" s="19">
        <f t="shared" si="1"/>
        <v>17.209619293906162</v>
      </c>
      <c r="H9" s="19">
        <v>14.2236928</v>
      </c>
      <c r="I9" s="25">
        <v>249.03899999999999</v>
      </c>
      <c r="J9" s="19">
        <v>19.108653830810926</v>
      </c>
      <c r="K9" s="20">
        <f t="shared" si="4"/>
        <v>1.9108653830810927E-2</v>
      </c>
      <c r="L9" s="20">
        <f t="shared" si="5"/>
        <v>0.22949493250803923</v>
      </c>
      <c r="M9" s="19">
        <f t="shared" si="6"/>
        <v>42.73648650056596</v>
      </c>
      <c r="N9" s="19">
        <v>-16.640487</v>
      </c>
      <c r="O9" s="19">
        <f t="shared" si="2"/>
        <v>2.8961454620471323</v>
      </c>
      <c r="P9" s="19">
        <v>3.6420024503130954</v>
      </c>
      <c r="Q9" s="19">
        <f t="shared" si="7"/>
        <v>2.4832906394215666</v>
      </c>
      <c r="S9" s="14" t="s">
        <v>228</v>
      </c>
      <c r="T9" s="14" t="s">
        <v>229</v>
      </c>
      <c r="U9" s="14" t="s">
        <v>230</v>
      </c>
      <c r="V9" s="16">
        <v>43668</v>
      </c>
      <c r="W9" s="14" t="s">
        <v>198</v>
      </c>
      <c r="X9" s="14" t="s">
        <v>114</v>
      </c>
      <c r="Y9" s="14" t="s">
        <v>115</v>
      </c>
      <c r="Z9" s="14">
        <v>117</v>
      </c>
      <c r="AA9" s="14">
        <v>141</v>
      </c>
      <c r="AB9" s="14" t="s">
        <v>168</v>
      </c>
      <c r="AC9" s="14">
        <v>40.641119000000003</v>
      </c>
      <c r="AD9" s="14">
        <v>-73.199308000000002</v>
      </c>
      <c r="AE9" s="14" t="s">
        <v>360</v>
      </c>
      <c r="AF9" s="32" t="s">
        <v>363</v>
      </c>
      <c r="AG9" s="14" t="s">
        <v>216</v>
      </c>
      <c r="AH9" s="14" t="s">
        <v>324</v>
      </c>
      <c r="AI9" s="21" t="s">
        <v>325</v>
      </c>
      <c r="AJ9" s="14" t="s">
        <v>326</v>
      </c>
      <c r="AK9" s="22" t="s">
        <v>330</v>
      </c>
    </row>
    <row r="10" spans="1:37">
      <c r="A10" s="14" t="s">
        <v>10</v>
      </c>
      <c r="B10" s="14" t="s">
        <v>11</v>
      </c>
      <c r="C10" s="19">
        <v>73.927000000000007</v>
      </c>
      <c r="D10" s="19">
        <v>6.8698671551097181</v>
      </c>
      <c r="E10" s="20">
        <f t="shared" si="3"/>
        <v>6.8698671551097185E-3</v>
      </c>
      <c r="F10" s="20">
        <f t="shared" si="0"/>
        <v>9.62241682814753E-2</v>
      </c>
      <c r="G10" s="19">
        <f t="shared" si="1"/>
        <v>15.225343082511914</v>
      </c>
      <c r="H10" s="19">
        <v>14.4147608</v>
      </c>
      <c r="I10" s="25">
        <v>276.97399999999999</v>
      </c>
      <c r="J10" s="19">
        <v>21.252094194624238</v>
      </c>
      <c r="K10" s="20">
        <f t="shared" si="4"/>
        <v>2.1252094194624239E-2</v>
      </c>
      <c r="L10" s="20">
        <f t="shared" si="5"/>
        <v>0.25523765127743714</v>
      </c>
      <c r="M10" s="19">
        <f t="shared" si="6"/>
        <v>40.38570431605018</v>
      </c>
      <c r="N10" s="19">
        <v>-16.338964800000003</v>
      </c>
      <c r="O10" s="19">
        <f t="shared" si="2"/>
        <v>3.0935233119926062</v>
      </c>
      <c r="P10" s="19">
        <v>3.9140143737166326</v>
      </c>
      <c r="Q10" s="19">
        <f t="shared" si="7"/>
        <v>2.6525316439297768</v>
      </c>
      <c r="S10" s="14" t="s">
        <v>228</v>
      </c>
      <c r="T10" s="14" t="s">
        <v>229</v>
      </c>
      <c r="U10" s="14" t="s">
        <v>230</v>
      </c>
      <c r="V10" s="16">
        <v>43654</v>
      </c>
      <c r="W10" s="14" t="s">
        <v>193</v>
      </c>
      <c r="X10" s="14" t="s">
        <v>114</v>
      </c>
      <c r="Y10" s="14" t="s">
        <v>119</v>
      </c>
      <c r="Z10" s="14">
        <v>112</v>
      </c>
      <c r="AA10" s="14">
        <v>113</v>
      </c>
      <c r="AB10" s="14" t="s">
        <v>168</v>
      </c>
      <c r="AC10" s="14">
        <v>40.641119000000003</v>
      </c>
      <c r="AD10" s="14">
        <v>-73.199308000000002</v>
      </c>
      <c r="AE10" s="14" t="s">
        <v>360</v>
      </c>
      <c r="AF10" s="32" t="s">
        <v>363</v>
      </c>
      <c r="AG10" s="14" t="s">
        <v>216</v>
      </c>
      <c r="AH10" s="14" t="s">
        <v>324</v>
      </c>
      <c r="AI10" s="21" t="s">
        <v>325</v>
      </c>
      <c r="AJ10" s="14" t="s">
        <v>326</v>
      </c>
      <c r="AK10" s="22" t="s">
        <v>331</v>
      </c>
    </row>
    <row r="11" spans="1:37">
      <c r="A11" s="14" t="s">
        <v>12</v>
      </c>
      <c r="B11" s="14" t="s">
        <v>13</v>
      </c>
      <c r="C11" s="19">
        <v>119.22799999999999</v>
      </c>
      <c r="D11" s="19">
        <v>11.079585552902476</v>
      </c>
      <c r="E11" s="20">
        <f t="shared" si="3"/>
        <v>1.1079585552902475E-2</v>
      </c>
      <c r="F11" s="20">
        <f t="shared" si="0"/>
        <v>0.15518843096383911</v>
      </c>
      <c r="G11" s="19">
        <f t="shared" si="1"/>
        <v>18.81071890470777</v>
      </c>
      <c r="H11" s="19">
        <v>14.0863304</v>
      </c>
      <c r="I11" s="25">
        <v>393.755</v>
      </c>
      <c r="J11" s="19">
        <v>30.212649380823713</v>
      </c>
      <c r="K11" s="20">
        <f t="shared" si="4"/>
        <v>3.0212649380823714E-2</v>
      </c>
      <c r="L11" s="20">
        <f t="shared" si="5"/>
        <v>0.3628539190636928</v>
      </c>
      <c r="M11" s="19">
        <f t="shared" si="6"/>
        <v>43.982293219841559</v>
      </c>
      <c r="N11" s="19">
        <v>-16.1918808</v>
      </c>
      <c r="O11" s="19">
        <f t="shared" si="2"/>
        <v>2.726875408521849</v>
      </c>
      <c r="P11" s="19">
        <v>3.5017876340725556</v>
      </c>
      <c r="Q11" s="19">
        <f t="shared" si="7"/>
        <v>2.3381505748211509</v>
      </c>
      <c r="S11" s="14" t="s">
        <v>228</v>
      </c>
      <c r="T11" s="14" t="s">
        <v>229</v>
      </c>
      <c r="U11" s="14" t="s">
        <v>230</v>
      </c>
      <c r="V11" s="16">
        <v>43658</v>
      </c>
      <c r="W11" s="14" t="s">
        <v>197</v>
      </c>
      <c r="X11" s="14" t="s">
        <v>114</v>
      </c>
      <c r="Y11" s="14" t="s">
        <v>119</v>
      </c>
      <c r="Z11" s="14">
        <v>119</v>
      </c>
      <c r="AA11" s="14">
        <v>135</v>
      </c>
      <c r="AB11" s="14" t="s">
        <v>168</v>
      </c>
      <c r="AC11" s="14">
        <v>40.641119000000003</v>
      </c>
      <c r="AD11" s="14">
        <v>-73.199308000000002</v>
      </c>
      <c r="AE11" s="14" t="s">
        <v>360</v>
      </c>
      <c r="AF11" s="32" t="s">
        <v>363</v>
      </c>
      <c r="AG11" s="14" t="s">
        <v>216</v>
      </c>
      <c r="AH11" s="14" t="s">
        <v>324</v>
      </c>
      <c r="AI11" s="21" t="s">
        <v>325</v>
      </c>
      <c r="AJ11" s="14" t="s">
        <v>326</v>
      </c>
      <c r="AK11" s="22" t="s">
        <v>332</v>
      </c>
    </row>
    <row r="12" spans="1:37">
      <c r="A12" s="14" t="s">
        <v>14</v>
      </c>
      <c r="B12" s="14" t="s">
        <v>15</v>
      </c>
      <c r="C12" s="19">
        <v>43.576999999999998</v>
      </c>
      <c r="D12" s="19">
        <v>4.049511017871902</v>
      </c>
      <c r="E12" s="20">
        <f t="shared" si="3"/>
        <v>4.0495110178719023E-3</v>
      </c>
      <c r="F12" s="20">
        <f t="shared" si="0"/>
        <v>5.6720285974026376E-2</v>
      </c>
      <c r="G12" s="19">
        <f t="shared" si="1"/>
        <v>15.005366659795339</v>
      </c>
      <c r="H12" s="19">
        <v>14.496352</v>
      </c>
      <c r="I12" s="25">
        <v>191.98400000000001</v>
      </c>
      <c r="J12" s="19">
        <v>14.730848570121166</v>
      </c>
      <c r="K12" s="20">
        <f t="shared" si="4"/>
        <v>1.4730848570121167E-2</v>
      </c>
      <c r="L12" s="20">
        <f t="shared" si="5"/>
        <v>0.1769174913271552</v>
      </c>
      <c r="M12" s="19">
        <f t="shared" si="6"/>
        <v>46.803569134168043</v>
      </c>
      <c r="N12" s="19">
        <v>-16.600564200000001</v>
      </c>
      <c r="O12" s="19">
        <f t="shared" si="2"/>
        <v>3.637685761344716</v>
      </c>
      <c r="P12" s="19">
        <v>4.4860822867412651</v>
      </c>
      <c r="Q12" s="19">
        <f t="shared" si="7"/>
        <v>3.1191219911720842</v>
      </c>
      <c r="S12" s="14" t="s">
        <v>228</v>
      </c>
      <c r="T12" s="14" t="s">
        <v>229</v>
      </c>
      <c r="U12" s="14" t="s">
        <v>230</v>
      </c>
      <c r="V12" s="16">
        <v>43668</v>
      </c>
      <c r="W12" s="14" t="s">
        <v>200</v>
      </c>
      <c r="X12" s="14" t="s">
        <v>114</v>
      </c>
      <c r="Y12" s="14" t="s">
        <v>115</v>
      </c>
      <c r="Z12" s="14">
        <v>105</v>
      </c>
      <c r="AA12" s="14">
        <v>131</v>
      </c>
      <c r="AB12" s="14" t="s">
        <v>168</v>
      </c>
      <c r="AC12" s="14">
        <v>40.641119000000003</v>
      </c>
      <c r="AD12" s="14">
        <v>-73.199308000000002</v>
      </c>
      <c r="AE12" s="14" t="s">
        <v>360</v>
      </c>
      <c r="AF12" s="32" t="s">
        <v>363</v>
      </c>
      <c r="AG12" s="14" t="s">
        <v>216</v>
      </c>
      <c r="AH12" s="14" t="s">
        <v>324</v>
      </c>
      <c r="AI12" s="21" t="s">
        <v>325</v>
      </c>
      <c r="AJ12" s="14" t="s">
        <v>326</v>
      </c>
      <c r="AK12" s="22" t="s">
        <v>333</v>
      </c>
    </row>
    <row r="13" spans="1:37">
      <c r="A13" s="14" t="s">
        <v>18</v>
      </c>
      <c r="B13" s="14" t="s">
        <v>19</v>
      </c>
      <c r="C13" s="19">
        <v>96.790999999999997</v>
      </c>
      <c r="D13" s="19">
        <v>8.9945664210670611</v>
      </c>
      <c r="E13" s="20">
        <f t="shared" si="3"/>
        <v>8.9945664210670604E-3</v>
      </c>
      <c r="F13" s="20">
        <f t="shared" si="0"/>
        <v>0.12598419348996001</v>
      </c>
      <c r="G13" s="19">
        <f t="shared" si="1"/>
        <v>15.867026887904281</v>
      </c>
      <c r="H13" s="19">
        <v>13.721752</v>
      </c>
      <c r="I13" s="25">
        <v>421.26400000000001</v>
      </c>
      <c r="J13" s="19">
        <v>32.323402950472556</v>
      </c>
      <c r="K13" s="20">
        <f t="shared" si="4"/>
        <v>3.2323402950472556E-2</v>
      </c>
      <c r="L13" s="20">
        <f t="shared" si="5"/>
        <v>0.38820406943517538</v>
      </c>
      <c r="M13" s="19">
        <f t="shared" si="6"/>
        <v>48.892200180752567</v>
      </c>
      <c r="N13" s="19">
        <v>-16.138300200000003</v>
      </c>
      <c r="O13" s="19">
        <f t="shared" si="2"/>
        <v>3.593658819925408</v>
      </c>
      <c r="P13" s="19">
        <v>4.5370242249738011</v>
      </c>
      <c r="Q13" s="19">
        <f t="shared" si="7"/>
        <v>3.0813712314323971</v>
      </c>
      <c r="S13" s="14" t="s">
        <v>228</v>
      </c>
      <c r="T13" s="14" t="s">
        <v>229</v>
      </c>
      <c r="U13" s="14" t="s">
        <v>230</v>
      </c>
      <c r="V13" s="16">
        <v>43662</v>
      </c>
      <c r="W13" s="14" t="s">
        <v>207</v>
      </c>
      <c r="X13" s="14" t="s">
        <v>114</v>
      </c>
      <c r="Y13" s="14" t="s">
        <v>115</v>
      </c>
      <c r="Z13" s="14">
        <v>201</v>
      </c>
      <c r="AA13" s="14">
        <v>237</v>
      </c>
      <c r="AB13" s="14" t="s">
        <v>203</v>
      </c>
      <c r="AC13" s="14">
        <v>40.606202000000003</v>
      </c>
      <c r="AD13" s="14">
        <v>-73.427299000000005</v>
      </c>
      <c r="AE13" s="14" t="s">
        <v>360</v>
      </c>
      <c r="AF13" s="32" t="s">
        <v>363</v>
      </c>
      <c r="AG13" s="14" t="s">
        <v>216</v>
      </c>
      <c r="AH13" s="14" t="s">
        <v>324</v>
      </c>
      <c r="AI13" s="21" t="s">
        <v>325</v>
      </c>
      <c r="AJ13" s="14" t="s">
        <v>326</v>
      </c>
      <c r="AK13" s="22" t="s">
        <v>334</v>
      </c>
    </row>
    <row r="14" spans="1:37">
      <c r="A14" s="14" t="s">
        <v>20</v>
      </c>
      <c r="B14" s="14" t="s">
        <v>21</v>
      </c>
      <c r="C14" s="19">
        <v>47.747999999999998</v>
      </c>
      <c r="D14" s="19">
        <v>4.4371125153486384</v>
      </c>
      <c r="E14" s="20">
        <f t="shared" si="3"/>
        <v>4.4371125153486388E-3</v>
      </c>
      <c r="F14" s="20">
        <f t="shared" si="0"/>
        <v>6.2149303868733782E-2</v>
      </c>
      <c r="G14" s="19">
        <f t="shared" si="1"/>
        <v>15.232672516846515</v>
      </c>
      <c r="H14" s="19">
        <v>12.982267200000001</v>
      </c>
      <c r="I14" s="25">
        <v>215.50700000000001</v>
      </c>
      <c r="J14" s="19">
        <v>16.535758098597292</v>
      </c>
      <c r="K14" s="20">
        <f t="shared" si="4"/>
        <v>1.6535758098597291E-2</v>
      </c>
      <c r="L14" s="20">
        <f t="shared" si="5"/>
        <v>0.19859445476415347</v>
      </c>
      <c r="M14" s="19">
        <f t="shared" si="6"/>
        <v>48.675111461802324</v>
      </c>
      <c r="N14" s="19">
        <v>-16.419861000000001</v>
      </c>
      <c r="O14" s="19">
        <f t="shared" si="2"/>
        <v>3.726693438896945</v>
      </c>
      <c r="P14" s="19">
        <v>4.5221638676046956</v>
      </c>
      <c r="Q14" s="19">
        <f t="shared" si="7"/>
        <v>3.1954413388701344</v>
      </c>
      <c r="S14" s="14" t="s">
        <v>228</v>
      </c>
      <c r="T14" s="14" t="s">
        <v>229</v>
      </c>
      <c r="U14" s="14" t="s">
        <v>230</v>
      </c>
      <c r="V14" s="16">
        <v>43662</v>
      </c>
      <c r="W14" s="14" t="s">
        <v>208</v>
      </c>
      <c r="X14" s="14" t="s">
        <v>114</v>
      </c>
      <c r="Y14" s="14" t="s">
        <v>115</v>
      </c>
      <c r="Z14" s="14">
        <v>183</v>
      </c>
      <c r="AA14" s="14">
        <v>215</v>
      </c>
      <c r="AB14" s="14" t="s">
        <v>203</v>
      </c>
      <c r="AC14" s="14">
        <v>40.606202000000003</v>
      </c>
      <c r="AD14" s="14">
        <v>-73.427299000000005</v>
      </c>
      <c r="AE14" s="14" t="s">
        <v>360</v>
      </c>
      <c r="AF14" s="32" t="s">
        <v>363</v>
      </c>
      <c r="AG14" s="14" t="s">
        <v>216</v>
      </c>
      <c r="AH14" s="14" t="s">
        <v>324</v>
      </c>
      <c r="AI14" s="21" t="s">
        <v>325</v>
      </c>
      <c r="AJ14" s="14" t="s">
        <v>326</v>
      </c>
      <c r="AK14" s="22" t="s">
        <v>335</v>
      </c>
    </row>
    <row r="15" spans="1:37">
      <c r="A15" s="14" t="s">
        <v>22</v>
      </c>
      <c r="B15" s="14" t="s">
        <v>23</v>
      </c>
      <c r="C15" s="19">
        <v>55.110999999999997</v>
      </c>
      <c r="D15" s="19">
        <v>5.1213392777368432</v>
      </c>
      <c r="E15" s="20">
        <f t="shared" si="3"/>
        <v>5.121339277736843E-3</v>
      </c>
      <c r="F15" s="20">
        <f t="shared" si="0"/>
        <v>7.173306286147664E-2</v>
      </c>
      <c r="G15" s="19">
        <f t="shared" si="1"/>
        <v>15.730934838043122</v>
      </c>
      <c r="H15" s="19">
        <v>14.508745599999999</v>
      </c>
      <c r="I15" s="25">
        <v>236.94300000000001</v>
      </c>
      <c r="J15" s="19">
        <v>18.18053302749302</v>
      </c>
      <c r="K15" s="20">
        <f t="shared" si="4"/>
        <v>1.818053302749302E-2</v>
      </c>
      <c r="L15" s="20">
        <f t="shared" si="5"/>
        <v>0.21834820166019117</v>
      </c>
      <c r="M15" s="19">
        <f t="shared" si="6"/>
        <v>47.883377557059461</v>
      </c>
      <c r="N15" s="19">
        <v>-17.048119800000002</v>
      </c>
      <c r="O15" s="19">
        <f t="shared" si="2"/>
        <v>3.5499567674663273</v>
      </c>
      <c r="P15" s="19">
        <v>4.4621299702224562</v>
      </c>
      <c r="Q15" s="19">
        <f t="shared" si="7"/>
        <v>3.0438990466898406</v>
      </c>
      <c r="S15" s="14" t="s">
        <v>228</v>
      </c>
      <c r="T15" s="14" t="s">
        <v>229</v>
      </c>
      <c r="U15" s="14" t="s">
        <v>230</v>
      </c>
      <c r="V15" s="16">
        <v>43668</v>
      </c>
      <c r="W15" s="14" t="s">
        <v>199</v>
      </c>
      <c r="X15" s="14" t="s">
        <v>114</v>
      </c>
      <c r="Y15" s="14" t="s">
        <v>115</v>
      </c>
      <c r="Z15" s="14">
        <v>131</v>
      </c>
      <c r="AA15" s="14">
        <v>158</v>
      </c>
      <c r="AB15" s="14" t="s">
        <v>168</v>
      </c>
      <c r="AC15" s="14">
        <v>40.641119000000003</v>
      </c>
      <c r="AD15" s="14">
        <v>-73.199308000000002</v>
      </c>
      <c r="AE15" s="14" t="s">
        <v>360</v>
      </c>
      <c r="AF15" s="32" t="s">
        <v>363</v>
      </c>
      <c r="AG15" s="14" t="s">
        <v>216</v>
      </c>
      <c r="AH15" s="14" t="s">
        <v>324</v>
      </c>
      <c r="AI15" s="21" t="s">
        <v>325</v>
      </c>
      <c r="AJ15" s="14" t="s">
        <v>326</v>
      </c>
      <c r="AK15" s="22" t="s">
        <v>336</v>
      </c>
    </row>
    <row r="16" spans="1:37">
      <c r="A16" s="14" t="s">
        <v>24</v>
      </c>
      <c r="B16" s="14" t="s">
        <v>25</v>
      </c>
      <c r="C16" s="19">
        <v>42.393999999999998</v>
      </c>
      <c r="D16" s="19">
        <v>3.9395775315340988</v>
      </c>
      <c r="E16" s="20">
        <f t="shared" si="3"/>
        <v>3.9395775315340985E-3</v>
      </c>
      <c r="F16" s="20">
        <f t="shared" si="0"/>
        <v>5.5180480610938658E-2</v>
      </c>
      <c r="G16" s="19">
        <f t="shared" si="1"/>
        <v>14.148841182291964</v>
      </c>
      <c r="H16" s="19">
        <v>13.281779199999999</v>
      </c>
      <c r="I16" s="25">
        <v>190.328</v>
      </c>
      <c r="J16" s="19">
        <v>14.603784412524071</v>
      </c>
      <c r="K16" s="20">
        <f t="shared" si="4"/>
        <v>1.460378441252407E-2</v>
      </c>
      <c r="L16" s="20">
        <f t="shared" si="5"/>
        <v>0.17539145079441409</v>
      </c>
      <c r="M16" s="19">
        <f t="shared" si="6"/>
        <v>44.972166870362585</v>
      </c>
      <c r="N16" s="19">
        <v>-17.477815200000002</v>
      </c>
      <c r="O16" s="19">
        <f t="shared" si="2"/>
        <v>3.7069417458163989</v>
      </c>
      <c r="P16" s="19">
        <v>4.5479494431677567</v>
      </c>
      <c r="Q16" s="19">
        <f t="shared" si="7"/>
        <v>3.1785053129755725</v>
      </c>
      <c r="S16" s="14" t="s">
        <v>228</v>
      </c>
      <c r="T16" s="14" t="s">
        <v>229</v>
      </c>
      <c r="U16" s="14" t="s">
        <v>230</v>
      </c>
      <c r="V16" s="16">
        <v>43668</v>
      </c>
      <c r="W16" s="14" t="s">
        <v>201</v>
      </c>
      <c r="X16" s="14" t="s">
        <v>114</v>
      </c>
      <c r="Y16" s="14" t="s">
        <v>119</v>
      </c>
      <c r="Z16" s="14">
        <v>92</v>
      </c>
      <c r="AA16" s="14">
        <v>114</v>
      </c>
      <c r="AB16" s="14" t="s">
        <v>168</v>
      </c>
      <c r="AC16" s="14">
        <v>40.641119000000003</v>
      </c>
      <c r="AD16" s="14">
        <v>-73.199308000000002</v>
      </c>
      <c r="AE16" s="14" t="s">
        <v>360</v>
      </c>
      <c r="AF16" s="32" t="s">
        <v>363</v>
      </c>
      <c r="AG16" s="14" t="s">
        <v>216</v>
      </c>
      <c r="AH16" s="14" t="s">
        <v>324</v>
      </c>
      <c r="AI16" s="21" t="s">
        <v>325</v>
      </c>
      <c r="AJ16" s="14" t="s">
        <v>326</v>
      </c>
      <c r="AK16" s="22" t="s">
        <v>337</v>
      </c>
    </row>
    <row r="17" spans="1:37">
      <c r="A17" s="14" t="s">
        <v>27</v>
      </c>
      <c r="B17" s="14" t="s">
        <v>28</v>
      </c>
      <c r="C17" s="19">
        <v>40.534999999999997</v>
      </c>
      <c r="D17" s="19">
        <v>3.7668249101461222</v>
      </c>
      <c r="E17" s="20">
        <f t="shared" si="3"/>
        <v>3.7668249101461223E-3</v>
      </c>
      <c r="F17" s="20">
        <f t="shared" si="0"/>
        <v>5.2760786468943693E-2</v>
      </c>
      <c r="G17" s="19">
        <f t="shared" si="1"/>
        <v>14.69659790221273</v>
      </c>
      <c r="H17" s="19">
        <v>12.8841512</v>
      </c>
      <c r="I17" s="25">
        <v>183.01599999999999</v>
      </c>
      <c r="J17" s="19">
        <v>14.042737842264435</v>
      </c>
      <c r="K17" s="20">
        <f t="shared" si="4"/>
        <v>1.4042737842264435E-2</v>
      </c>
      <c r="L17" s="20">
        <f t="shared" si="5"/>
        <v>0.16865328148559586</v>
      </c>
      <c r="M17" s="19">
        <f t="shared" si="6"/>
        <v>46.978629940277401</v>
      </c>
      <c r="N17" s="19">
        <v>-17.247733799999999</v>
      </c>
      <c r="O17" s="19">
        <f t="shared" si="2"/>
        <v>3.7280038699010545</v>
      </c>
      <c r="P17" s="19">
        <v>4.5500309896012672</v>
      </c>
      <c r="Q17" s="19">
        <f t="shared" si="7"/>
        <v>3.1965649637324747</v>
      </c>
      <c r="S17" s="14" t="s">
        <v>228</v>
      </c>
      <c r="T17" s="14" t="s">
        <v>229</v>
      </c>
      <c r="U17" s="14" t="s">
        <v>230</v>
      </c>
      <c r="V17" s="16">
        <v>43662</v>
      </c>
      <c r="W17" s="14" t="s">
        <v>205</v>
      </c>
      <c r="X17" s="14" t="s">
        <v>114</v>
      </c>
      <c r="Y17" s="14" t="s">
        <v>115</v>
      </c>
      <c r="Z17" s="14">
        <v>167</v>
      </c>
      <c r="AA17" s="14">
        <v>203</v>
      </c>
      <c r="AB17" s="14" t="s">
        <v>203</v>
      </c>
      <c r="AC17" s="14">
        <v>40.606202000000003</v>
      </c>
      <c r="AD17" s="14">
        <v>-73.427299000000005</v>
      </c>
      <c r="AE17" s="14" t="s">
        <v>360</v>
      </c>
      <c r="AF17" s="32" t="s">
        <v>363</v>
      </c>
      <c r="AG17" s="14" t="s">
        <v>216</v>
      </c>
      <c r="AH17" s="14" t="s">
        <v>324</v>
      </c>
      <c r="AI17" s="21" t="s">
        <v>325</v>
      </c>
      <c r="AJ17" s="14" t="s">
        <v>326</v>
      </c>
      <c r="AK17" s="22" t="s">
        <v>338</v>
      </c>
    </row>
    <row r="18" spans="1:37">
      <c r="A18" s="14" t="s">
        <v>29</v>
      </c>
      <c r="B18" s="14" t="s">
        <v>30</v>
      </c>
      <c r="C18" s="19">
        <v>45.892000000000003</v>
      </c>
      <c r="D18" s="19">
        <v>4.2646386771043758</v>
      </c>
      <c r="E18" s="20">
        <f t="shared" si="3"/>
        <v>4.2646386771043755E-3</v>
      </c>
      <c r="F18" s="20">
        <f t="shared" si="0"/>
        <v>5.9733514558597857E-2</v>
      </c>
      <c r="G18" s="19">
        <f t="shared" si="1"/>
        <v>15.122408749012115</v>
      </c>
      <c r="H18" s="19">
        <v>12.9399224</v>
      </c>
      <c r="I18" s="25">
        <v>209.745</v>
      </c>
      <c r="J18" s="19">
        <v>16.093642352175515</v>
      </c>
      <c r="K18" s="20">
        <f t="shared" si="4"/>
        <v>1.6093642352175516E-2</v>
      </c>
      <c r="L18" s="20">
        <f t="shared" si="5"/>
        <v>0.19328464464962794</v>
      </c>
      <c r="M18" s="19">
        <f t="shared" si="6"/>
        <v>48.93282143028555</v>
      </c>
      <c r="N18" s="19">
        <v>-17.674277400000001</v>
      </c>
      <c r="O18" s="19">
        <f t="shared" si="2"/>
        <v>3.7737411233869995</v>
      </c>
      <c r="P18" s="19">
        <v>4.7041681421459369</v>
      </c>
      <c r="Q18" s="19">
        <f t="shared" si="7"/>
        <v>3.2357822250692787</v>
      </c>
      <c r="S18" s="14" t="s">
        <v>228</v>
      </c>
      <c r="T18" s="14" t="s">
        <v>229</v>
      </c>
      <c r="U18" s="14" t="s">
        <v>230</v>
      </c>
      <c r="V18" s="16">
        <v>43647</v>
      </c>
      <c r="W18" s="14" t="s">
        <v>192</v>
      </c>
      <c r="X18" s="14" t="s">
        <v>114</v>
      </c>
      <c r="Y18" s="14" t="s">
        <v>115</v>
      </c>
      <c r="Z18" s="14">
        <v>98</v>
      </c>
      <c r="AA18" s="14">
        <v>118</v>
      </c>
      <c r="AB18" s="14" t="s">
        <v>168</v>
      </c>
      <c r="AC18" s="14">
        <v>40.641119000000003</v>
      </c>
      <c r="AD18" s="14">
        <v>-73.199308000000002</v>
      </c>
      <c r="AE18" s="14" t="s">
        <v>360</v>
      </c>
      <c r="AF18" s="32" t="s">
        <v>363</v>
      </c>
      <c r="AG18" s="14" t="s">
        <v>216</v>
      </c>
      <c r="AH18" s="14" t="s">
        <v>324</v>
      </c>
      <c r="AI18" s="21" t="s">
        <v>325</v>
      </c>
      <c r="AJ18" s="14" t="s">
        <v>326</v>
      </c>
      <c r="AK18" s="22" t="s">
        <v>339</v>
      </c>
    </row>
    <row r="19" spans="1:37">
      <c r="A19" s="14" t="s">
        <v>31</v>
      </c>
      <c r="B19" s="14" t="s">
        <v>32</v>
      </c>
      <c r="C19" s="19">
        <v>32.499000000000002</v>
      </c>
      <c r="D19" s="19">
        <v>3.0200577958514576</v>
      </c>
      <c r="E19" s="20">
        <f t="shared" si="3"/>
        <v>3.0200577958514577E-3</v>
      </c>
      <c r="F19" s="20">
        <f t="shared" si="0"/>
        <v>4.2301043529152614E-2</v>
      </c>
      <c r="G19" s="19">
        <f t="shared" si="1"/>
        <v>13.869194599722167</v>
      </c>
      <c r="H19" s="19">
        <v>13.1815976</v>
      </c>
      <c r="I19" s="25">
        <v>159.76</v>
      </c>
      <c r="J19" s="19">
        <v>12.25831510731393</v>
      </c>
      <c r="K19" s="20">
        <f t="shared" si="4"/>
        <v>1.2258315107313929E-2</v>
      </c>
      <c r="L19" s="20">
        <f t="shared" si="5"/>
        <v>0.14722236443884029</v>
      </c>
      <c r="M19" s="19">
        <f t="shared" si="6"/>
        <v>48.269627684865668</v>
      </c>
      <c r="N19" s="19">
        <v>-18.303586800000001</v>
      </c>
      <c r="O19" s="19">
        <f t="shared" si="2"/>
        <v>4.0589670582307154</v>
      </c>
      <c r="P19" s="19">
        <v>4.9408074817518246</v>
      </c>
      <c r="Q19" s="19">
        <f t="shared" si="7"/>
        <v>3.4803482882728187</v>
      </c>
      <c r="S19" s="14" t="s">
        <v>228</v>
      </c>
      <c r="T19" s="14" t="s">
        <v>229</v>
      </c>
      <c r="U19" s="14" t="s">
        <v>230</v>
      </c>
      <c r="V19" s="16">
        <v>42964</v>
      </c>
      <c r="W19" s="14" t="s">
        <v>178</v>
      </c>
      <c r="X19" s="14" t="s">
        <v>114</v>
      </c>
      <c r="Y19" s="14" t="s">
        <v>115</v>
      </c>
      <c r="Z19" s="14">
        <v>89</v>
      </c>
      <c r="AA19" s="14">
        <v>104</v>
      </c>
      <c r="AB19" s="14" t="s">
        <v>122</v>
      </c>
      <c r="AC19" s="14">
        <v>40.653171999999998</v>
      </c>
      <c r="AD19" s="14">
        <v>-73.135930000000002</v>
      </c>
      <c r="AE19" s="14" t="s">
        <v>360</v>
      </c>
      <c r="AF19" s="32" t="s">
        <v>363</v>
      </c>
      <c r="AG19" s="14" t="s">
        <v>216</v>
      </c>
      <c r="AH19" s="14" t="s">
        <v>324</v>
      </c>
      <c r="AI19" s="21" t="s">
        <v>325</v>
      </c>
      <c r="AJ19" s="14" t="s">
        <v>326</v>
      </c>
      <c r="AK19" s="22" t="s">
        <v>340</v>
      </c>
    </row>
    <row r="20" spans="1:37">
      <c r="A20" s="14" t="s">
        <v>33</v>
      </c>
      <c r="B20" s="14" t="s">
        <v>34</v>
      </c>
      <c r="C20" s="19">
        <v>30.981000000000002</v>
      </c>
      <c r="D20" s="19">
        <v>2.8789935251322811</v>
      </c>
      <c r="E20" s="20">
        <f t="shared" si="3"/>
        <v>2.8789935251322812E-3</v>
      </c>
      <c r="F20" s="20">
        <f t="shared" si="0"/>
        <v>4.0325198608470322E-2</v>
      </c>
      <c r="G20" s="19">
        <f t="shared" si="1"/>
        <v>12.924743143740489</v>
      </c>
      <c r="H20" s="19">
        <v>13.851884799999999</v>
      </c>
      <c r="I20" s="25">
        <v>139.88</v>
      </c>
      <c r="J20" s="19">
        <v>10.732931379638661</v>
      </c>
      <c r="K20" s="20">
        <f t="shared" si="4"/>
        <v>1.073293137963866E-2</v>
      </c>
      <c r="L20" s="20">
        <f t="shared" si="5"/>
        <v>0.12890250586946031</v>
      </c>
      <c r="M20" s="19">
        <f t="shared" si="6"/>
        <v>41.314905727391128</v>
      </c>
      <c r="N20" s="19">
        <v>-16.599513600000002</v>
      </c>
      <c r="O20" s="19">
        <f t="shared" si="2"/>
        <v>3.7280151156802321</v>
      </c>
      <c r="P20" s="19">
        <v>4.4460098694776189</v>
      </c>
      <c r="Q20" s="19">
        <f t="shared" si="7"/>
        <v>3.1965746063897695</v>
      </c>
      <c r="S20" s="14" t="s">
        <v>228</v>
      </c>
      <c r="T20" s="14" t="s">
        <v>229</v>
      </c>
      <c r="U20" s="14" t="s">
        <v>230</v>
      </c>
      <c r="V20" s="16">
        <v>43635</v>
      </c>
      <c r="W20" s="14" t="s">
        <v>190</v>
      </c>
      <c r="X20" s="14" t="s">
        <v>114</v>
      </c>
      <c r="Y20" s="14" t="s">
        <v>119</v>
      </c>
      <c r="Z20" s="14">
        <v>124</v>
      </c>
      <c r="AA20" s="14">
        <v>154</v>
      </c>
      <c r="AB20" s="14" t="s">
        <v>122</v>
      </c>
      <c r="AC20" s="14">
        <v>40.653171999999998</v>
      </c>
      <c r="AD20" s="14">
        <v>-73.135930000000002</v>
      </c>
      <c r="AE20" s="14" t="s">
        <v>360</v>
      </c>
      <c r="AF20" s="32" t="s">
        <v>363</v>
      </c>
      <c r="AG20" s="14" t="s">
        <v>216</v>
      </c>
      <c r="AH20" s="14" t="s">
        <v>324</v>
      </c>
      <c r="AI20" s="21" t="s">
        <v>325</v>
      </c>
      <c r="AJ20" s="14" t="s">
        <v>326</v>
      </c>
      <c r="AK20" s="22" t="s">
        <v>341</v>
      </c>
    </row>
    <row r="21" spans="1:37">
      <c r="A21" s="14" t="s">
        <v>35</v>
      </c>
      <c r="B21" s="14" t="s">
        <v>36</v>
      </c>
      <c r="C21" s="19">
        <v>58.009</v>
      </c>
      <c r="D21" s="19">
        <v>5.3906437945643617</v>
      </c>
      <c r="E21" s="20">
        <f t="shared" si="3"/>
        <v>5.3906437945643619E-3</v>
      </c>
      <c r="F21" s="20">
        <f t="shared" si="0"/>
        <v>7.5505130437324652E-2</v>
      </c>
      <c r="G21" s="19">
        <f t="shared" si="1"/>
        <v>15.600233561430713</v>
      </c>
      <c r="H21" s="19">
        <v>14.320776</v>
      </c>
      <c r="I21" s="25">
        <v>258.89299999999997</v>
      </c>
      <c r="J21" s="19">
        <v>19.864746952164651</v>
      </c>
      <c r="K21" s="20">
        <f t="shared" si="4"/>
        <v>1.9864746952164652E-2</v>
      </c>
      <c r="L21" s="20">
        <f t="shared" si="5"/>
        <v>0.23857561089549748</v>
      </c>
      <c r="M21" s="19">
        <f t="shared" si="6"/>
        <v>49.29248158997882</v>
      </c>
      <c r="N21" s="19">
        <v>-16.511263199999998</v>
      </c>
      <c r="O21" s="19">
        <f t="shared" si="2"/>
        <v>3.685041659067736</v>
      </c>
      <c r="P21" s="19">
        <v>4.6696181748119354</v>
      </c>
      <c r="Q21" s="19">
        <f t="shared" si="7"/>
        <v>3.1597271538194942</v>
      </c>
      <c r="S21" s="14" t="s">
        <v>228</v>
      </c>
      <c r="T21" s="14" t="s">
        <v>229</v>
      </c>
      <c r="U21" s="14" t="s">
        <v>230</v>
      </c>
      <c r="V21" s="16">
        <v>43658</v>
      </c>
      <c r="W21" s="14" t="s">
        <v>195</v>
      </c>
      <c r="X21" s="14" t="s">
        <v>132</v>
      </c>
      <c r="Y21" s="14" t="s">
        <v>119</v>
      </c>
      <c r="Z21" s="14">
        <v>143</v>
      </c>
      <c r="AA21" s="14">
        <v>169</v>
      </c>
      <c r="AB21" s="14" t="s">
        <v>168</v>
      </c>
      <c r="AC21" s="14">
        <v>40.641119000000003</v>
      </c>
      <c r="AD21" s="14">
        <v>-73.199308000000002</v>
      </c>
      <c r="AE21" s="14" t="s">
        <v>360</v>
      </c>
      <c r="AF21" s="32" t="s">
        <v>363</v>
      </c>
      <c r="AG21" s="14" t="s">
        <v>216</v>
      </c>
      <c r="AH21" s="14" t="s">
        <v>324</v>
      </c>
      <c r="AI21" s="21" t="s">
        <v>325</v>
      </c>
      <c r="AJ21" s="14" t="s">
        <v>326</v>
      </c>
      <c r="AK21" s="22" t="s">
        <v>342</v>
      </c>
    </row>
    <row r="22" spans="1:37">
      <c r="A22" s="14" t="s">
        <v>38</v>
      </c>
      <c r="B22" s="14" t="s">
        <v>39</v>
      </c>
      <c r="C22" s="19">
        <v>74.959000000000003</v>
      </c>
      <c r="D22" s="19">
        <v>6.9657685565472605</v>
      </c>
      <c r="E22" s="20">
        <f t="shared" si="3"/>
        <v>6.9657685565472603E-3</v>
      </c>
      <c r="F22" s="20">
        <f t="shared" si="0"/>
        <v>9.7567430440990519E-2</v>
      </c>
      <c r="G22" s="19">
        <f t="shared" si="1"/>
        <v>16.397887469074039</v>
      </c>
      <c r="H22" s="19">
        <v>13.966525599999999</v>
      </c>
      <c r="I22" s="25">
        <v>295</v>
      </c>
      <c r="J22" s="19">
        <v>22.635221311076673</v>
      </c>
      <c r="K22" s="20">
        <f t="shared" si="4"/>
        <v>2.2635221311076672E-2</v>
      </c>
      <c r="L22" s="20">
        <f t="shared" si="5"/>
        <v>0.27184900794603084</v>
      </c>
      <c r="M22" s="19">
        <f t="shared" si="6"/>
        <v>45.688908898492578</v>
      </c>
      <c r="N22" s="19">
        <v>-17.129016</v>
      </c>
      <c r="O22" s="19">
        <f t="shared" si="2"/>
        <v>3.2494937388928018</v>
      </c>
      <c r="P22" s="19">
        <v>4.1318522490942149</v>
      </c>
      <c r="Q22" s="19">
        <f t="shared" si="7"/>
        <v>2.786267986328153</v>
      </c>
      <c r="S22" s="14" t="s">
        <v>228</v>
      </c>
      <c r="T22" s="14" t="s">
        <v>229</v>
      </c>
      <c r="U22" s="14" t="s">
        <v>230</v>
      </c>
      <c r="V22" s="16">
        <v>43654</v>
      </c>
      <c r="W22" s="14" t="s">
        <v>194</v>
      </c>
      <c r="X22" s="14" t="s">
        <v>114</v>
      </c>
      <c r="Y22" s="14" t="s">
        <v>115</v>
      </c>
      <c r="Z22" s="14">
        <v>113</v>
      </c>
      <c r="AA22" s="14">
        <v>137</v>
      </c>
      <c r="AB22" s="14" t="s">
        <v>168</v>
      </c>
      <c r="AC22" s="14">
        <v>40.641119000000003</v>
      </c>
      <c r="AD22" s="14">
        <v>-73.199308000000002</v>
      </c>
      <c r="AE22" s="14" t="s">
        <v>360</v>
      </c>
      <c r="AF22" s="32" t="s">
        <v>363</v>
      </c>
      <c r="AG22" s="14" t="s">
        <v>216</v>
      </c>
      <c r="AH22" s="14" t="s">
        <v>324</v>
      </c>
      <c r="AI22" s="21" t="s">
        <v>325</v>
      </c>
      <c r="AJ22" s="14" t="s">
        <v>326</v>
      </c>
      <c r="AK22" s="22" t="s">
        <v>343</v>
      </c>
    </row>
    <row r="23" spans="1:37">
      <c r="A23" s="14" t="s">
        <v>40</v>
      </c>
      <c r="B23" s="14" t="s">
        <v>41</v>
      </c>
      <c r="C23" s="19">
        <v>50.145000000000003</v>
      </c>
      <c r="D23" s="19">
        <v>4.6598602471759545</v>
      </c>
      <c r="E23" s="20">
        <f t="shared" si="3"/>
        <v>4.6598602471759542E-3</v>
      </c>
      <c r="F23" s="20">
        <f t="shared" si="0"/>
        <v>6.5269264524119436E-2</v>
      </c>
      <c r="G23" s="19">
        <f t="shared" si="1"/>
        <v>15.466650361165742</v>
      </c>
      <c r="H23" s="19">
        <v>13.623635999999999</v>
      </c>
      <c r="I23" s="25">
        <v>224.31399999999999</v>
      </c>
      <c r="J23" s="19">
        <v>17.211515366687635</v>
      </c>
      <c r="K23" s="20">
        <f t="shared" si="4"/>
        <v>1.7211515366687635E-2</v>
      </c>
      <c r="L23" s="20">
        <f t="shared" si="5"/>
        <v>0.20671029955391851</v>
      </c>
      <c r="M23" s="19">
        <f t="shared" si="6"/>
        <v>48.98348330661576</v>
      </c>
      <c r="N23" s="19">
        <v>-16.907339400000001</v>
      </c>
      <c r="O23" s="19">
        <f t="shared" si="2"/>
        <v>3.6935690028726595</v>
      </c>
      <c r="P23" s="19">
        <v>4.6269929267826422</v>
      </c>
      <c r="Q23" s="19">
        <f t="shared" si="7"/>
        <v>3.1670388974205665</v>
      </c>
      <c r="S23" s="14" t="s">
        <v>228</v>
      </c>
      <c r="T23" s="14" t="s">
        <v>229</v>
      </c>
      <c r="U23" s="14" t="s">
        <v>230</v>
      </c>
      <c r="V23" s="16">
        <v>43658</v>
      </c>
      <c r="W23" s="14" t="s">
        <v>196</v>
      </c>
      <c r="X23" s="14" t="s">
        <v>114</v>
      </c>
      <c r="Y23" s="14" t="s">
        <v>115</v>
      </c>
      <c r="Z23" s="14">
        <v>108</v>
      </c>
      <c r="AA23" s="14">
        <v>137</v>
      </c>
      <c r="AB23" s="14" t="s">
        <v>168</v>
      </c>
      <c r="AC23" s="14">
        <v>40.641119000000003</v>
      </c>
      <c r="AD23" s="14">
        <v>-73.199308000000002</v>
      </c>
      <c r="AE23" s="14" t="s">
        <v>360</v>
      </c>
      <c r="AF23" s="32" t="s">
        <v>363</v>
      </c>
      <c r="AG23" s="14" t="s">
        <v>216</v>
      </c>
      <c r="AH23" s="14" t="s">
        <v>324</v>
      </c>
      <c r="AI23" s="21" t="s">
        <v>325</v>
      </c>
      <c r="AJ23" s="14" t="s">
        <v>326</v>
      </c>
      <c r="AK23" s="22" t="s">
        <v>344</v>
      </c>
    </row>
    <row r="24" spans="1:37">
      <c r="A24" s="14" t="s">
        <v>42</v>
      </c>
      <c r="B24" s="14" t="s">
        <v>43</v>
      </c>
      <c r="C24" s="19">
        <v>50.9</v>
      </c>
      <c r="D24" s="19">
        <v>4.7300206716772575</v>
      </c>
      <c r="E24" s="20">
        <f t="shared" si="3"/>
        <v>4.7300206716772578E-3</v>
      </c>
      <c r="F24" s="20">
        <f t="shared" si="0"/>
        <v>6.625198054198185E-2</v>
      </c>
      <c r="G24" s="19">
        <f t="shared" si="1"/>
        <v>19.31544622215214</v>
      </c>
      <c r="H24" s="19">
        <v>15.0561296</v>
      </c>
      <c r="I24" s="25">
        <v>143.35400000000001</v>
      </c>
      <c r="J24" s="19">
        <v>10.999489884163003</v>
      </c>
      <c r="K24" s="20">
        <f t="shared" si="4"/>
        <v>1.0999489884163003E-2</v>
      </c>
      <c r="L24" s="20">
        <f t="shared" si="5"/>
        <v>0.13210387350879765</v>
      </c>
      <c r="M24" s="19">
        <f t="shared" si="6"/>
        <v>38.514248836384155</v>
      </c>
      <c r="N24" s="19">
        <v>-17.2120134</v>
      </c>
      <c r="O24" s="19">
        <f t="shared" si="2"/>
        <v>2.3254633853983986</v>
      </c>
      <c r="P24" s="19">
        <v>2.8828035057748727</v>
      </c>
      <c r="Q24" s="19">
        <f t="shared" si="7"/>
        <v>1.9939611227937177</v>
      </c>
      <c r="S24" s="14" t="s">
        <v>228</v>
      </c>
      <c r="T24" s="14" t="s">
        <v>229</v>
      </c>
      <c r="U24" s="14" t="s">
        <v>230</v>
      </c>
      <c r="V24" s="16">
        <v>42964</v>
      </c>
      <c r="W24" s="14" t="s">
        <v>177</v>
      </c>
      <c r="X24" s="14" t="s">
        <v>132</v>
      </c>
      <c r="Y24" s="14" t="s">
        <v>119</v>
      </c>
      <c r="Z24" s="14">
        <v>144</v>
      </c>
      <c r="AA24" s="14">
        <v>170</v>
      </c>
      <c r="AB24" s="14" t="s">
        <v>122</v>
      </c>
      <c r="AC24" s="14">
        <v>40.653171999999998</v>
      </c>
      <c r="AD24" s="14">
        <v>-73.135930000000002</v>
      </c>
      <c r="AE24" s="14" t="s">
        <v>360</v>
      </c>
      <c r="AF24" s="32" t="s">
        <v>363</v>
      </c>
      <c r="AG24" s="14" t="s">
        <v>216</v>
      </c>
      <c r="AH24" s="14" t="s">
        <v>324</v>
      </c>
      <c r="AI24" s="21" t="s">
        <v>325</v>
      </c>
      <c r="AJ24" s="14" t="s">
        <v>326</v>
      </c>
      <c r="AK24" s="22" t="s">
        <v>345</v>
      </c>
    </row>
    <row r="25" spans="1:37">
      <c r="A25" s="14" t="s">
        <v>44</v>
      </c>
      <c r="B25" s="14" t="s">
        <v>45</v>
      </c>
      <c r="C25" s="19">
        <v>105.8</v>
      </c>
      <c r="D25" s="19">
        <v>9.8317522016395635</v>
      </c>
      <c r="E25" s="20">
        <f t="shared" si="3"/>
        <v>9.8317522016395636E-3</v>
      </c>
      <c r="F25" s="20">
        <f t="shared" si="0"/>
        <v>0.13771040356270489</v>
      </c>
      <c r="G25" s="19">
        <f t="shared" si="1"/>
        <v>17.278595177252811</v>
      </c>
      <c r="H25" s="19">
        <v>13.9551648</v>
      </c>
      <c r="I25" s="25">
        <v>361.40499999999997</v>
      </c>
      <c r="J25" s="19">
        <v>27.730447992981915</v>
      </c>
      <c r="K25" s="20">
        <f t="shared" si="4"/>
        <v>2.7730447992981914E-2</v>
      </c>
      <c r="L25" s="20">
        <f t="shared" si="5"/>
        <v>0.33304268039571278</v>
      </c>
      <c r="M25" s="19">
        <f t="shared" si="6"/>
        <v>41.78703643609947</v>
      </c>
      <c r="N25" s="19">
        <v>-15.810512999999998</v>
      </c>
      <c r="O25" s="19">
        <f t="shared" si="2"/>
        <v>2.8204990752673291</v>
      </c>
      <c r="P25" s="19">
        <v>3.6720363877570361</v>
      </c>
      <c r="Q25" s="19">
        <f t="shared" si="7"/>
        <v>2.4184278876509535</v>
      </c>
      <c r="S25" s="14" t="s">
        <v>228</v>
      </c>
      <c r="T25" s="14" t="s">
        <v>229</v>
      </c>
      <c r="U25" s="14" t="s">
        <v>230</v>
      </c>
      <c r="V25" s="16">
        <v>42955</v>
      </c>
      <c r="W25" s="14" t="s">
        <v>174</v>
      </c>
      <c r="X25" s="14" t="s">
        <v>132</v>
      </c>
      <c r="Y25" s="14" t="s">
        <v>119</v>
      </c>
      <c r="Z25" s="14">
        <v>135</v>
      </c>
      <c r="AA25" s="14">
        <v>162</v>
      </c>
      <c r="AB25" s="14" t="s">
        <v>122</v>
      </c>
      <c r="AC25" s="14">
        <v>40.653171999999998</v>
      </c>
      <c r="AD25" s="14">
        <v>-73.135930000000002</v>
      </c>
      <c r="AE25" s="14" t="s">
        <v>360</v>
      </c>
      <c r="AF25" s="32" t="s">
        <v>363</v>
      </c>
      <c r="AG25" s="14" t="s">
        <v>216</v>
      </c>
      <c r="AH25" s="14" t="s">
        <v>324</v>
      </c>
      <c r="AI25" s="21" t="s">
        <v>325</v>
      </c>
      <c r="AJ25" s="14" t="s">
        <v>326</v>
      </c>
      <c r="AK25" s="22" t="s">
        <v>346</v>
      </c>
    </row>
    <row r="26" spans="1:37">
      <c r="A26" s="14" t="s">
        <v>46</v>
      </c>
      <c r="B26" s="14" t="s">
        <v>47</v>
      </c>
      <c r="C26" s="19">
        <v>47.847000000000001</v>
      </c>
      <c r="D26" s="19">
        <v>4.446312359091193</v>
      </c>
      <c r="E26" s="20">
        <f t="shared" si="3"/>
        <v>4.4463123590911934E-3</v>
      </c>
      <c r="F26" s="20">
        <f t="shared" si="0"/>
        <v>6.2278163320082618E-2</v>
      </c>
      <c r="G26" s="19">
        <f t="shared" si="1"/>
        <v>22.006418134304813</v>
      </c>
      <c r="H26" s="19">
        <v>15.598349600000001</v>
      </c>
      <c r="I26" s="25">
        <v>91.774000000000001</v>
      </c>
      <c r="J26" s="19">
        <v>7.0417789850940702</v>
      </c>
      <c r="K26" s="20">
        <f t="shared" si="4"/>
        <v>7.04177898509407E-3</v>
      </c>
      <c r="L26" s="20">
        <f t="shared" si="5"/>
        <v>8.4571765610979774E-2</v>
      </c>
      <c r="M26" s="19">
        <f t="shared" si="6"/>
        <v>29.884016116953987</v>
      </c>
      <c r="N26" s="19">
        <v>-17.239329000000001</v>
      </c>
      <c r="O26" s="19">
        <f t="shared" si="2"/>
        <v>1.5837346583840499</v>
      </c>
      <c r="P26" s="19">
        <v>2.018986452584044</v>
      </c>
      <c r="Q26" s="19">
        <f t="shared" si="7"/>
        <v>1.357968204301687</v>
      </c>
      <c r="S26" s="14" t="s">
        <v>228</v>
      </c>
      <c r="T26" s="14" t="s">
        <v>229</v>
      </c>
      <c r="U26" s="14" t="s">
        <v>230</v>
      </c>
      <c r="V26" s="16">
        <v>42955</v>
      </c>
      <c r="W26" s="14" t="s">
        <v>176</v>
      </c>
      <c r="X26" s="14" t="s">
        <v>132</v>
      </c>
      <c r="Y26" s="14" t="s">
        <v>119</v>
      </c>
      <c r="Z26" s="14">
        <v>115</v>
      </c>
      <c r="AA26" s="14">
        <v>140</v>
      </c>
      <c r="AB26" s="14" t="s">
        <v>124</v>
      </c>
      <c r="AC26" s="14">
        <v>40.643385000000002</v>
      </c>
      <c r="AD26" s="14">
        <v>-73.173389999999998</v>
      </c>
      <c r="AE26" s="14" t="s">
        <v>360</v>
      </c>
      <c r="AF26" s="32" t="s">
        <v>363</v>
      </c>
      <c r="AG26" s="14" t="s">
        <v>216</v>
      </c>
      <c r="AH26" s="14" t="s">
        <v>324</v>
      </c>
      <c r="AI26" s="21" t="s">
        <v>325</v>
      </c>
      <c r="AJ26" s="14" t="s">
        <v>326</v>
      </c>
      <c r="AK26" s="22" t="s">
        <v>347</v>
      </c>
    </row>
    <row r="27" spans="1:37">
      <c r="A27" s="14" t="s">
        <v>49</v>
      </c>
      <c r="B27" s="14" t="s">
        <v>50</v>
      </c>
      <c r="C27" s="19">
        <v>43.453000000000003</v>
      </c>
      <c r="D27" s="19">
        <v>4.0379879812650668</v>
      </c>
      <c r="E27" s="20">
        <f t="shared" si="3"/>
        <v>4.0379879812650664E-3</v>
      </c>
      <c r="F27" s="20">
        <f t="shared" si="0"/>
        <v>5.6558886257185408E-2</v>
      </c>
      <c r="G27" s="19">
        <f t="shared" si="1"/>
        <v>18.244802018446908</v>
      </c>
      <c r="H27" s="19">
        <v>14.008870399999999</v>
      </c>
      <c r="I27" s="25">
        <v>146.34399999999999</v>
      </c>
      <c r="J27" s="19">
        <v>11.228911279824423</v>
      </c>
      <c r="K27" s="20">
        <f t="shared" si="4"/>
        <v>1.1228911279824423E-2</v>
      </c>
      <c r="L27" s="20">
        <f t="shared" si="5"/>
        <v>0.13485922447069132</v>
      </c>
      <c r="M27" s="19">
        <f t="shared" si="6"/>
        <v>43.502975635706875</v>
      </c>
      <c r="N27" s="19">
        <v>-16.421962200000003</v>
      </c>
      <c r="O27" s="19">
        <f t="shared" si="2"/>
        <v>2.780818400629935</v>
      </c>
      <c r="P27" s="19">
        <v>3.4331494103646003</v>
      </c>
      <c r="Q27" s="19">
        <f t="shared" si="7"/>
        <v>2.3844038204263329</v>
      </c>
      <c r="S27" s="14" t="s">
        <v>228</v>
      </c>
      <c r="T27" s="14" t="s">
        <v>229</v>
      </c>
      <c r="U27" s="14" t="s">
        <v>230</v>
      </c>
      <c r="V27" s="16">
        <v>42586</v>
      </c>
      <c r="W27" s="14" t="s">
        <v>161</v>
      </c>
      <c r="X27" s="14" t="s">
        <v>114</v>
      </c>
      <c r="Y27" s="14" t="s">
        <v>119</v>
      </c>
      <c r="Z27" s="14">
        <v>114</v>
      </c>
      <c r="AA27" s="14">
        <v>142</v>
      </c>
      <c r="AB27" s="14" t="s">
        <v>116</v>
      </c>
      <c r="AC27" s="14">
        <v>40.640408999999998</v>
      </c>
      <c r="AD27" s="14">
        <v>-73.191193999999996</v>
      </c>
      <c r="AE27" s="14" t="s">
        <v>360</v>
      </c>
      <c r="AF27" s="32" t="s">
        <v>363</v>
      </c>
      <c r="AG27" s="14" t="s">
        <v>216</v>
      </c>
      <c r="AH27" s="14" t="s">
        <v>324</v>
      </c>
      <c r="AI27" s="21" t="s">
        <v>325</v>
      </c>
      <c r="AJ27" s="14" t="s">
        <v>326</v>
      </c>
      <c r="AK27" s="22" t="s">
        <v>348</v>
      </c>
    </row>
    <row r="28" spans="1:37">
      <c r="A28" s="14" t="s">
        <v>51</v>
      </c>
      <c r="B28" s="14" t="s">
        <v>52</v>
      </c>
      <c r="C28" s="19">
        <v>66.152000000000001</v>
      </c>
      <c r="D28" s="19">
        <v>6.1473541743181519</v>
      </c>
      <c r="E28" s="20">
        <f t="shared" si="3"/>
        <v>6.1473541743181518E-3</v>
      </c>
      <c r="F28" s="20">
        <f t="shared" si="0"/>
        <v>8.6104145713422064E-2</v>
      </c>
      <c r="G28" s="19">
        <f t="shared" si="1"/>
        <v>20.648476190269079</v>
      </c>
      <c r="H28" s="19">
        <v>14.568648</v>
      </c>
      <c r="I28" s="25">
        <v>142.47800000000001</v>
      </c>
      <c r="J28" s="19">
        <v>10.932274786303669</v>
      </c>
      <c r="K28" s="20">
        <f t="shared" si="4"/>
        <v>1.0932274786303669E-2</v>
      </c>
      <c r="L28" s="20">
        <f t="shared" si="5"/>
        <v>0.13129662018350705</v>
      </c>
      <c r="M28" s="19">
        <f t="shared" si="6"/>
        <v>31.486000044006484</v>
      </c>
      <c r="N28" s="19">
        <v>-16.304295</v>
      </c>
      <c r="O28" s="19">
        <f t="shared" si="2"/>
        <v>1.7783707390694221</v>
      </c>
      <c r="P28" s="19">
        <v>2.2831173612133706</v>
      </c>
      <c r="Q28" s="19">
        <f t="shared" si="7"/>
        <v>1.524858287549798</v>
      </c>
      <c r="S28" s="14" t="s">
        <v>228</v>
      </c>
      <c r="T28" s="14" t="s">
        <v>229</v>
      </c>
      <c r="U28" s="14" t="s">
        <v>230</v>
      </c>
      <c r="V28" s="16">
        <v>42550</v>
      </c>
      <c r="W28" s="14" t="s">
        <v>152</v>
      </c>
      <c r="X28" s="14" t="s">
        <v>132</v>
      </c>
      <c r="Y28" s="14" t="s">
        <v>115</v>
      </c>
      <c r="Z28" s="14">
        <v>89</v>
      </c>
      <c r="AA28" s="14">
        <v>113</v>
      </c>
      <c r="AB28" s="14" t="s">
        <v>122</v>
      </c>
      <c r="AC28" s="14">
        <v>40.653171999999998</v>
      </c>
      <c r="AD28" s="14">
        <v>-73.135930000000002</v>
      </c>
      <c r="AE28" s="14" t="s">
        <v>360</v>
      </c>
      <c r="AF28" s="32" t="s">
        <v>363</v>
      </c>
      <c r="AG28" s="14" t="s">
        <v>216</v>
      </c>
      <c r="AH28" s="14" t="s">
        <v>324</v>
      </c>
      <c r="AI28" s="21" t="s">
        <v>325</v>
      </c>
      <c r="AJ28" s="14" t="s">
        <v>326</v>
      </c>
      <c r="AK28" s="22" t="s">
        <v>349</v>
      </c>
    </row>
    <row r="29" spans="1:37">
      <c r="A29" s="14" t="s">
        <v>53</v>
      </c>
      <c r="B29" s="14" t="s">
        <v>54</v>
      </c>
      <c r="C29" s="19">
        <v>46.015000000000001</v>
      </c>
      <c r="D29" s="19">
        <v>4.2760687859966406</v>
      </c>
      <c r="E29" s="20">
        <f t="shared" si="3"/>
        <v>4.2760687859966402E-3</v>
      </c>
      <c r="F29" s="20">
        <f t="shared" si="0"/>
        <v>5.9893612664819143E-2</v>
      </c>
      <c r="G29" s="19">
        <f t="shared" si="1"/>
        <v>17.015230870687255</v>
      </c>
      <c r="H29" s="19">
        <v>15.211049599999999</v>
      </c>
      <c r="I29" s="25">
        <v>148.012</v>
      </c>
      <c r="J29" s="19">
        <v>11.356896192186714</v>
      </c>
      <c r="K29" s="20">
        <f t="shared" si="4"/>
        <v>1.1356896192186713E-2</v>
      </c>
      <c r="L29" s="20">
        <f t="shared" si="5"/>
        <v>0.13639632326816242</v>
      </c>
      <c r="M29" s="19">
        <f t="shared" si="6"/>
        <v>38.748955473909781</v>
      </c>
      <c r="N29" s="19">
        <v>-16.107832800000004</v>
      </c>
      <c r="O29" s="19">
        <f t="shared" si="2"/>
        <v>2.6559199022659583</v>
      </c>
      <c r="P29" s="19">
        <v>3.2913084514844986</v>
      </c>
      <c r="Q29" s="19">
        <f t="shared" si="7"/>
        <v>2.277310003513616</v>
      </c>
      <c r="S29" s="14" t="s">
        <v>228</v>
      </c>
      <c r="T29" s="14" t="s">
        <v>229</v>
      </c>
      <c r="U29" s="14" t="s">
        <v>230</v>
      </c>
      <c r="V29" s="16">
        <v>42941</v>
      </c>
      <c r="W29" s="14" t="s">
        <v>170</v>
      </c>
      <c r="X29" s="14" t="s">
        <v>132</v>
      </c>
      <c r="Y29" s="14" t="s">
        <v>115</v>
      </c>
      <c r="Z29" s="14">
        <v>146</v>
      </c>
      <c r="AA29" s="14">
        <v>175</v>
      </c>
      <c r="AB29" s="14" t="s">
        <v>122</v>
      </c>
      <c r="AC29" s="14">
        <v>40.653171999999998</v>
      </c>
      <c r="AD29" s="14">
        <v>-73.135930000000002</v>
      </c>
      <c r="AE29" s="14" t="s">
        <v>360</v>
      </c>
      <c r="AF29" s="32" t="s">
        <v>363</v>
      </c>
      <c r="AG29" s="14" t="s">
        <v>216</v>
      </c>
      <c r="AH29" s="14" t="s">
        <v>324</v>
      </c>
      <c r="AI29" s="21" t="s">
        <v>325</v>
      </c>
      <c r="AJ29" s="14" t="s">
        <v>326</v>
      </c>
      <c r="AK29" s="22" t="s">
        <v>350</v>
      </c>
    </row>
    <row r="30" spans="1:37">
      <c r="A30" s="14" t="s">
        <v>55</v>
      </c>
      <c r="B30" s="14" t="s">
        <v>54</v>
      </c>
      <c r="C30" s="19">
        <v>45.886000000000003</v>
      </c>
      <c r="D30" s="19">
        <v>4.2640811108169476</v>
      </c>
      <c r="E30" s="20">
        <f t="shared" si="3"/>
        <v>4.2640811108169479E-3</v>
      </c>
      <c r="F30" s="20">
        <f t="shared" si="0"/>
        <v>5.9725704894879744E-2</v>
      </c>
      <c r="G30" s="19">
        <f t="shared" si="1"/>
        <v>16.967529799681746</v>
      </c>
      <c r="H30" s="19">
        <v>14.891914400000001</v>
      </c>
      <c r="I30" s="25">
        <v>152.43600000000001</v>
      </c>
      <c r="J30" s="19">
        <v>11.696347782289099</v>
      </c>
      <c r="K30" s="20">
        <f t="shared" si="4"/>
        <v>1.1696347782289099E-2</v>
      </c>
      <c r="L30" s="20">
        <f t="shared" si="5"/>
        <v>0.14047313686529209</v>
      </c>
      <c r="M30" s="19">
        <f t="shared" si="6"/>
        <v>39.90714115491253</v>
      </c>
      <c r="N30" s="19">
        <v>-16.926250200000002</v>
      </c>
      <c r="O30" s="19">
        <f t="shared" si="2"/>
        <v>2.7429937372950715</v>
      </c>
      <c r="P30" s="19">
        <v>3.3816273932253313</v>
      </c>
      <c r="Q30" s="19">
        <f t="shared" si="7"/>
        <v>2.351971184141433</v>
      </c>
      <c r="S30" s="14" t="s">
        <v>228</v>
      </c>
      <c r="T30" s="14" t="s">
        <v>229</v>
      </c>
      <c r="U30" s="14" t="s">
        <v>230</v>
      </c>
      <c r="V30" s="16">
        <v>42937</v>
      </c>
      <c r="W30" s="14" t="s">
        <v>169</v>
      </c>
      <c r="X30" s="14" t="s">
        <v>114</v>
      </c>
      <c r="Y30" s="14" t="s">
        <v>119</v>
      </c>
      <c r="Z30" s="14">
        <v>108</v>
      </c>
      <c r="AA30" s="14">
        <v>137</v>
      </c>
      <c r="AB30" s="14" t="s">
        <v>168</v>
      </c>
      <c r="AC30" s="14">
        <v>40.641119000000003</v>
      </c>
      <c r="AD30" s="14">
        <v>-73.199308000000002</v>
      </c>
      <c r="AE30" s="14" t="s">
        <v>360</v>
      </c>
      <c r="AF30" s="32" t="s">
        <v>363</v>
      </c>
      <c r="AG30" s="14" t="s">
        <v>216</v>
      </c>
      <c r="AH30" s="14" t="s">
        <v>324</v>
      </c>
      <c r="AI30" s="21" t="s">
        <v>325</v>
      </c>
      <c r="AJ30" s="14" t="s">
        <v>326</v>
      </c>
      <c r="AK30" s="22" t="s">
        <v>351</v>
      </c>
    </row>
    <row r="31" spans="1:37">
      <c r="A31" s="14" t="s">
        <v>56</v>
      </c>
      <c r="B31" s="14" t="s">
        <v>57</v>
      </c>
      <c r="C31" s="19">
        <v>47.018000000000001</v>
      </c>
      <c r="D31" s="19">
        <v>4.3692752837116169</v>
      </c>
      <c r="E31" s="20">
        <f t="shared" si="3"/>
        <v>4.3692752837116173E-3</v>
      </c>
      <c r="F31" s="20">
        <f t="shared" si="0"/>
        <v>6.1199128116363515E-2</v>
      </c>
      <c r="G31" s="19">
        <f t="shared" si="1"/>
        <v>15.223663710538188</v>
      </c>
      <c r="H31" s="19">
        <v>13.857048799999999</v>
      </c>
      <c r="I31" s="25">
        <v>202.43100000000001</v>
      </c>
      <c r="J31" s="19">
        <v>15.532442322788347</v>
      </c>
      <c r="K31" s="20">
        <f t="shared" si="4"/>
        <v>1.5532442322788347E-2</v>
      </c>
      <c r="L31" s="20">
        <f t="shared" si="5"/>
        <v>0.18654463229668805</v>
      </c>
      <c r="M31" s="19">
        <f t="shared" si="6"/>
        <v>46.404137387235835</v>
      </c>
      <c r="N31" s="19">
        <v>-16.8064818</v>
      </c>
      <c r="O31" s="19">
        <f t="shared" si="2"/>
        <v>3.55492417259501</v>
      </c>
      <c r="P31" s="19">
        <v>4.4536806688417618</v>
      </c>
      <c r="Q31" s="19">
        <f t="shared" si="7"/>
        <v>3.0481583322885522</v>
      </c>
      <c r="S31" s="14" t="s">
        <v>228</v>
      </c>
      <c r="T31" s="14" t="s">
        <v>229</v>
      </c>
      <c r="U31" s="14" t="s">
        <v>230</v>
      </c>
      <c r="V31" s="16">
        <v>43314</v>
      </c>
      <c r="W31" s="14" t="s">
        <v>184</v>
      </c>
      <c r="X31" s="14" t="s">
        <v>114</v>
      </c>
      <c r="Y31" s="14" t="s">
        <v>119</v>
      </c>
      <c r="Z31" s="14">
        <v>122</v>
      </c>
      <c r="AA31" s="14">
        <v>154</v>
      </c>
      <c r="AB31" s="14" t="s">
        <v>168</v>
      </c>
      <c r="AC31" s="14">
        <v>40.641119000000003</v>
      </c>
      <c r="AD31" s="14">
        <v>-73.199308000000002</v>
      </c>
      <c r="AE31" s="14" t="s">
        <v>360</v>
      </c>
      <c r="AF31" s="32" t="s">
        <v>363</v>
      </c>
      <c r="AG31" s="14" t="s">
        <v>216</v>
      </c>
      <c r="AH31" s="14" t="s">
        <v>324</v>
      </c>
      <c r="AI31" s="21" t="s">
        <v>325</v>
      </c>
      <c r="AJ31" s="14" t="s">
        <v>326</v>
      </c>
      <c r="AK31" s="22" t="s">
        <v>352</v>
      </c>
    </row>
    <row r="32" spans="1:37">
      <c r="A32" s="14" t="s">
        <v>59</v>
      </c>
      <c r="B32" s="14" t="s">
        <v>60</v>
      </c>
      <c r="C32" s="19">
        <v>126.334</v>
      </c>
      <c r="D32" s="19">
        <v>11.739929892645867</v>
      </c>
      <c r="E32" s="20">
        <f t="shared" si="3"/>
        <v>1.1739929892645867E-2</v>
      </c>
      <c r="F32" s="20">
        <f t="shared" si="0"/>
        <v>0.16443767602732287</v>
      </c>
      <c r="G32" s="19">
        <f t="shared" si="1"/>
        <v>21.439071190002981</v>
      </c>
      <c r="H32" s="19">
        <v>16.167422399999996</v>
      </c>
      <c r="I32" s="25">
        <v>211.93100000000001</v>
      </c>
      <c r="J32" s="19">
        <v>16.261373178568782</v>
      </c>
      <c r="K32" s="20">
        <f t="shared" si="4"/>
        <v>1.626137317856878E-2</v>
      </c>
      <c r="L32" s="20">
        <f t="shared" si="5"/>
        <v>0.19529909187461106</v>
      </c>
      <c r="M32" s="19">
        <f t="shared" si="6"/>
        <v>25.462723842843683</v>
      </c>
      <c r="N32" s="19">
        <v>-15.863042999999999</v>
      </c>
      <c r="O32" s="19">
        <f t="shared" si="2"/>
        <v>1.3851337552497005</v>
      </c>
      <c r="P32" s="19">
        <v>1.8055873652066037</v>
      </c>
      <c r="Q32" s="19">
        <f t="shared" si="7"/>
        <v>1.1876784967586156</v>
      </c>
      <c r="S32" s="14" t="s">
        <v>228</v>
      </c>
      <c r="T32" s="14" t="s">
        <v>229</v>
      </c>
      <c r="U32" s="14" t="s">
        <v>230</v>
      </c>
      <c r="V32" s="16">
        <v>43314</v>
      </c>
      <c r="W32" s="14" t="s">
        <v>183</v>
      </c>
      <c r="X32" s="14" t="s">
        <v>114</v>
      </c>
      <c r="Y32" s="14" t="s">
        <v>119</v>
      </c>
      <c r="Z32" s="14">
        <v>95</v>
      </c>
      <c r="AA32" s="14">
        <v>119</v>
      </c>
      <c r="AB32" s="14" t="s">
        <v>168</v>
      </c>
      <c r="AC32" s="14">
        <v>40.641119000000003</v>
      </c>
      <c r="AD32" s="14">
        <v>-73.199308000000002</v>
      </c>
      <c r="AE32" s="14" t="s">
        <v>360</v>
      </c>
      <c r="AF32" s="32" t="s">
        <v>363</v>
      </c>
      <c r="AG32" s="14" t="s">
        <v>216</v>
      </c>
      <c r="AH32" s="14" t="s">
        <v>324</v>
      </c>
      <c r="AI32" s="21" t="s">
        <v>325</v>
      </c>
      <c r="AJ32" s="14" t="s">
        <v>326</v>
      </c>
      <c r="AK32" s="22" t="s">
        <v>353</v>
      </c>
    </row>
    <row r="33" spans="1:37">
      <c r="A33" s="14" t="s">
        <v>61</v>
      </c>
      <c r="B33" s="14" t="s">
        <v>62</v>
      </c>
      <c r="C33" s="19">
        <v>95.778000000000006</v>
      </c>
      <c r="D33" s="19">
        <v>8.900430646206372</v>
      </c>
      <c r="E33" s="20">
        <f t="shared" si="3"/>
        <v>8.9004306462063722E-3</v>
      </c>
      <c r="F33" s="20">
        <f t="shared" si="0"/>
        <v>0.1246656619322188</v>
      </c>
      <c r="G33" s="19">
        <f t="shared" si="1"/>
        <v>22.381626917813069</v>
      </c>
      <c r="H33" s="19">
        <v>14.646108</v>
      </c>
      <c r="I33" s="25">
        <v>171.96799999999999</v>
      </c>
      <c r="J33" s="19">
        <v>13.195029621773672</v>
      </c>
      <c r="K33" s="20">
        <f t="shared" si="4"/>
        <v>1.3195029621773673E-2</v>
      </c>
      <c r="L33" s="20">
        <f t="shared" si="5"/>
        <v>0.15847230575750182</v>
      </c>
      <c r="M33" s="19">
        <f t="shared" si="6"/>
        <v>28.451042326301941</v>
      </c>
      <c r="N33" s="19">
        <v>-15.7884504</v>
      </c>
      <c r="O33" s="19">
        <f t="shared" si="2"/>
        <v>1.4825158631394748</v>
      </c>
      <c r="P33" s="19">
        <v>1.924338459945109</v>
      </c>
      <c r="Q33" s="19">
        <f t="shared" si="7"/>
        <v>1.271178472895478</v>
      </c>
      <c r="S33" s="14" t="s">
        <v>228</v>
      </c>
      <c r="T33" s="14" t="s">
        <v>229</v>
      </c>
      <c r="U33" s="14" t="s">
        <v>230</v>
      </c>
      <c r="V33" s="16">
        <v>43314</v>
      </c>
      <c r="W33" s="14" t="s">
        <v>185</v>
      </c>
      <c r="X33" s="14" t="s">
        <v>132</v>
      </c>
      <c r="Y33" s="14" t="s">
        <v>119</v>
      </c>
      <c r="Z33" s="14">
        <v>131</v>
      </c>
      <c r="AA33" s="14">
        <v>159</v>
      </c>
      <c r="AB33" s="14" t="s">
        <v>124</v>
      </c>
      <c r="AC33" s="14">
        <v>40.643385000000002</v>
      </c>
      <c r="AD33" s="14">
        <v>-73.173389999999998</v>
      </c>
      <c r="AE33" s="14" t="s">
        <v>360</v>
      </c>
      <c r="AF33" s="32" t="s">
        <v>363</v>
      </c>
      <c r="AG33" s="14" t="s">
        <v>216</v>
      </c>
      <c r="AH33" s="14" t="s">
        <v>324</v>
      </c>
      <c r="AI33" s="21" t="s">
        <v>325</v>
      </c>
      <c r="AJ33" s="14" t="s">
        <v>326</v>
      </c>
      <c r="AK33" s="22" t="s">
        <v>354</v>
      </c>
    </row>
    <row r="34" spans="1:37">
      <c r="A34" s="14" t="s">
        <v>63</v>
      </c>
      <c r="B34" s="14" t="s">
        <v>64</v>
      </c>
      <c r="C34" s="19">
        <v>51.881</v>
      </c>
      <c r="D34" s="19">
        <v>4.8211827596716654</v>
      </c>
      <c r="E34" s="20">
        <f t="shared" si="3"/>
        <v>4.8211827596716652E-3</v>
      </c>
      <c r="F34" s="20">
        <f t="shared" si="0"/>
        <v>6.7528860559893114E-2</v>
      </c>
      <c r="G34" s="19">
        <f t="shared" si="1"/>
        <v>20.038237554864423</v>
      </c>
      <c r="H34" s="19">
        <v>15.5208896</v>
      </c>
      <c r="I34" s="25">
        <v>133.30199999999999</v>
      </c>
      <c r="J34" s="19">
        <v>10.228204309183536</v>
      </c>
      <c r="K34" s="20">
        <f t="shared" si="4"/>
        <v>1.0228204309183536E-2</v>
      </c>
      <c r="L34" s="20">
        <f t="shared" si="5"/>
        <v>0.12284073375329427</v>
      </c>
      <c r="M34" s="19">
        <f t="shared" si="6"/>
        <v>36.451256306615512</v>
      </c>
      <c r="N34" s="19">
        <v>-16.006975200000003</v>
      </c>
      <c r="O34" s="19">
        <f t="shared" si="2"/>
        <v>2.1215134997039815</v>
      </c>
      <c r="P34" s="19">
        <v>2.6420383912248631</v>
      </c>
      <c r="Q34" s="19">
        <f t="shared" si="7"/>
        <v>1.8190849473069908</v>
      </c>
      <c r="S34" s="14" t="s">
        <v>228</v>
      </c>
      <c r="T34" s="14" t="s">
        <v>229</v>
      </c>
      <c r="U34" s="14" t="s">
        <v>230</v>
      </c>
      <c r="V34" s="16">
        <v>42955</v>
      </c>
      <c r="W34" s="14" t="s">
        <v>175</v>
      </c>
      <c r="X34" s="14" t="s">
        <v>132</v>
      </c>
      <c r="Y34" s="14" t="s">
        <v>115</v>
      </c>
      <c r="Z34" s="14">
        <v>153</v>
      </c>
      <c r="AA34" s="14">
        <v>189</v>
      </c>
      <c r="AB34" s="14" t="s">
        <v>122</v>
      </c>
      <c r="AC34" s="14">
        <v>40.653171999999998</v>
      </c>
      <c r="AD34" s="14">
        <v>-73.135930000000002</v>
      </c>
      <c r="AE34" s="14" t="s">
        <v>360</v>
      </c>
      <c r="AF34" s="32" t="s">
        <v>363</v>
      </c>
      <c r="AG34" s="14" t="s">
        <v>216</v>
      </c>
      <c r="AH34" s="14" t="s">
        <v>324</v>
      </c>
      <c r="AI34" s="21" t="s">
        <v>325</v>
      </c>
      <c r="AJ34" s="14" t="s">
        <v>326</v>
      </c>
      <c r="AK34" s="22" t="s">
        <v>355</v>
      </c>
    </row>
    <row r="35" spans="1:37">
      <c r="A35" s="14" t="s">
        <v>65</v>
      </c>
      <c r="B35" s="14" t="s">
        <v>66</v>
      </c>
      <c r="C35" s="19">
        <v>61.343000000000004</v>
      </c>
      <c r="D35" s="19">
        <v>5.700464794944951</v>
      </c>
      <c r="E35" s="20">
        <f t="shared" si="3"/>
        <v>5.7004647949449507E-3</v>
      </c>
      <c r="F35" s="20">
        <f t="shared" si="0"/>
        <v>7.9844700243355438E-2</v>
      </c>
      <c r="G35" s="19">
        <f t="shared" si="1"/>
        <v>15.748461586460639</v>
      </c>
      <c r="H35" s="19">
        <v>13.977886399999999</v>
      </c>
      <c r="I35" s="25">
        <v>234.214</v>
      </c>
      <c r="J35" s="19">
        <v>17.971138047974616</v>
      </c>
      <c r="K35" s="20">
        <f t="shared" si="4"/>
        <v>1.7971138047974615E-2</v>
      </c>
      <c r="L35" s="20">
        <f t="shared" si="5"/>
        <v>0.21583336795617511</v>
      </c>
      <c r="M35" s="19">
        <f t="shared" si="6"/>
        <v>42.570684015024675</v>
      </c>
      <c r="N35" s="19">
        <v>-16.466087399999999</v>
      </c>
      <c r="O35" s="19">
        <f t="shared" si="2"/>
        <v>3.1525741662172941</v>
      </c>
      <c r="P35" s="19">
        <v>3.9848158415841586</v>
      </c>
      <c r="Q35" s="19">
        <f t="shared" si="7"/>
        <v>2.7031646095275614</v>
      </c>
      <c r="S35" s="14" t="s">
        <v>228</v>
      </c>
      <c r="T35" s="14" t="s">
        <v>229</v>
      </c>
      <c r="U35" s="14" t="s">
        <v>230</v>
      </c>
      <c r="V35" s="16">
        <v>43320</v>
      </c>
      <c r="W35" s="14" t="s">
        <v>186</v>
      </c>
      <c r="X35" s="14" t="s">
        <v>114</v>
      </c>
      <c r="Y35" s="14" t="s">
        <v>119</v>
      </c>
      <c r="Z35" s="14">
        <v>106</v>
      </c>
      <c r="AA35" s="14">
        <v>130</v>
      </c>
      <c r="AB35" s="14" t="s">
        <v>168</v>
      </c>
      <c r="AC35" s="14">
        <v>40.641119000000003</v>
      </c>
      <c r="AD35" s="14">
        <v>-73.199308000000002</v>
      </c>
      <c r="AE35" s="14" t="s">
        <v>360</v>
      </c>
      <c r="AF35" s="32" t="s">
        <v>363</v>
      </c>
      <c r="AG35" s="14" t="s">
        <v>216</v>
      </c>
      <c r="AH35" s="14" t="s">
        <v>324</v>
      </c>
      <c r="AI35" s="21" t="s">
        <v>325</v>
      </c>
      <c r="AJ35" s="14" t="s">
        <v>326</v>
      </c>
      <c r="AK35" s="22" t="s">
        <v>356</v>
      </c>
    </row>
    <row r="36" spans="1:37">
      <c r="A36" s="14" t="s">
        <v>67</v>
      </c>
      <c r="B36" s="14" t="s">
        <v>68</v>
      </c>
      <c r="C36" s="19">
        <v>37.273000000000003</v>
      </c>
      <c r="D36" s="19">
        <v>3.4636947052146647</v>
      </c>
      <c r="E36" s="20">
        <f t="shared" si="3"/>
        <v>3.4636947052146647E-3</v>
      </c>
      <c r="F36" s="20">
        <f t="shared" si="0"/>
        <v>4.8514932627530247E-2</v>
      </c>
      <c r="G36" s="19">
        <f t="shared" si="1"/>
        <v>15.160916446103201</v>
      </c>
      <c r="H36" s="19">
        <v>13.0339072</v>
      </c>
      <c r="I36" s="25">
        <v>161.03299999999999</v>
      </c>
      <c r="J36" s="19">
        <v>12.355991841988507</v>
      </c>
      <c r="K36" s="20">
        <f t="shared" si="4"/>
        <v>1.2355991841988507E-2</v>
      </c>
      <c r="L36" s="20">
        <f t="shared" si="5"/>
        <v>0.14839546202228196</v>
      </c>
      <c r="M36" s="19">
        <f t="shared" si="6"/>
        <v>46.373581881963112</v>
      </c>
      <c r="N36" s="19">
        <v>-15.483776399999998</v>
      </c>
      <c r="O36" s="19">
        <f t="shared" si="2"/>
        <v>3.5672866385672801</v>
      </c>
      <c r="P36" s="19">
        <v>4.3750188149114448</v>
      </c>
      <c r="Q36" s="19">
        <f t="shared" si="7"/>
        <v>3.0587584890940072</v>
      </c>
      <c r="S36" s="14" t="s">
        <v>228</v>
      </c>
      <c r="T36" s="14" t="s">
        <v>229</v>
      </c>
      <c r="U36" s="14" t="s">
        <v>230</v>
      </c>
      <c r="V36" s="16">
        <v>42610</v>
      </c>
      <c r="W36" s="14" t="s">
        <v>165</v>
      </c>
      <c r="X36" s="14" t="s">
        <v>114</v>
      </c>
      <c r="Y36" s="14" t="s">
        <v>119</v>
      </c>
      <c r="Z36" s="14">
        <v>144</v>
      </c>
      <c r="AA36" s="14">
        <v>177</v>
      </c>
      <c r="AB36" s="14" t="s">
        <v>116</v>
      </c>
      <c r="AC36" s="14">
        <v>40.640408999999998</v>
      </c>
      <c r="AD36" s="14">
        <v>-73.191193999999996</v>
      </c>
      <c r="AE36" s="14" t="s">
        <v>360</v>
      </c>
      <c r="AF36" s="32" t="s">
        <v>363</v>
      </c>
      <c r="AG36" s="14" t="s">
        <v>216</v>
      </c>
      <c r="AH36" s="14" t="s">
        <v>324</v>
      </c>
      <c r="AI36" s="21" t="s">
        <v>325</v>
      </c>
      <c r="AJ36" s="14" t="s">
        <v>326</v>
      </c>
      <c r="AK36" s="22" t="s">
        <v>357</v>
      </c>
    </row>
    <row r="37" spans="1:37">
      <c r="A37" s="14" t="s">
        <v>70</v>
      </c>
      <c r="B37" s="14" t="s">
        <v>71</v>
      </c>
      <c r="C37" s="19">
        <v>43.731000000000002</v>
      </c>
      <c r="D37" s="19">
        <v>4.0638218859158775</v>
      </c>
      <c r="E37" s="20">
        <f t="shared" si="3"/>
        <v>4.0638218859158776E-3</v>
      </c>
      <c r="F37" s="20">
        <f t="shared" si="0"/>
        <v>5.6920734009457921E-2</v>
      </c>
      <c r="G37" s="19">
        <f t="shared" si="1"/>
        <v>16.309665905288803</v>
      </c>
      <c r="H37" s="19">
        <v>14.5758776</v>
      </c>
      <c r="I37" s="25">
        <v>149.685</v>
      </c>
      <c r="J37" s="19">
        <v>11.485264752367838</v>
      </c>
      <c r="K37" s="20">
        <f t="shared" si="4"/>
        <v>1.1485264752367838E-2</v>
      </c>
      <c r="L37" s="20">
        <f t="shared" si="5"/>
        <v>0.13793802967593774</v>
      </c>
      <c r="M37" s="19">
        <f t="shared" si="6"/>
        <v>39.523790738091044</v>
      </c>
      <c r="N37" s="19">
        <v>-15.6571254</v>
      </c>
      <c r="O37" s="19">
        <f t="shared" si="2"/>
        <v>2.8262224759831875</v>
      </c>
      <c r="P37" s="19">
        <v>3.4161433360207067</v>
      </c>
      <c r="Q37" s="19">
        <f t="shared" si="7"/>
        <v>2.4233353992416546</v>
      </c>
      <c r="S37" s="14" t="s">
        <v>228</v>
      </c>
      <c r="T37" s="14" t="s">
        <v>229</v>
      </c>
      <c r="U37" s="14" t="s">
        <v>230</v>
      </c>
      <c r="V37" s="16">
        <v>42610</v>
      </c>
      <c r="W37" s="14" t="s">
        <v>164</v>
      </c>
      <c r="X37" s="14" t="s">
        <v>132</v>
      </c>
      <c r="Y37" s="14" t="s">
        <v>115</v>
      </c>
      <c r="Z37" s="14">
        <v>126</v>
      </c>
      <c r="AA37" s="14">
        <v>156</v>
      </c>
      <c r="AB37" s="14" t="s">
        <v>116</v>
      </c>
      <c r="AC37" s="14">
        <v>40.640408999999998</v>
      </c>
      <c r="AD37" s="14">
        <v>-73.191193999999996</v>
      </c>
      <c r="AE37" s="14" t="s">
        <v>360</v>
      </c>
      <c r="AF37" s="32" t="s">
        <v>363</v>
      </c>
      <c r="AG37" s="14" t="s">
        <v>216</v>
      </c>
      <c r="AH37" s="14" t="s">
        <v>324</v>
      </c>
      <c r="AI37" s="21" t="s">
        <v>325</v>
      </c>
      <c r="AJ37" s="14" t="s">
        <v>326</v>
      </c>
      <c r="AK37" s="22" t="s">
        <v>358</v>
      </c>
    </row>
    <row r="40" spans="1:37" ht="17" thickBot="1">
      <c r="A40" s="17" t="s">
        <v>89</v>
      </c>
      <c r="B40" s="17" t="s">
        <v>81</v>
      </c>
      <c r="C40" s="17" t="s">
        <v>82</v>
      </c>
      <c r="D40" s="17" t="s">
        <v>74</v>
      </c>
      <c r="E40" s="18" t="s">
        <v>222</v>
      </c>
      <c r="F40" s="17" t="s">
        <v>223</v>
      </c>
      <c r="G40" s="17" t="s">
        <v>219</v>
      </c>
      <c r="H40" s="17" t="s">
        <v>83</v>
      </c>
      <c r="I40" s="17" t="s">
        <v>84</v>
      </c>
      <c r="J40" s="17" t="s">
        <v>76</v>
      </c>
      <c r="K40" s="17" t="s">
        <v>224</v>
      </c>
      <c r="L40" s="17" t="s">
        <v>223</v>
      </c>
      <c r="M40" s="17" t="s">
        <v>220</v>
      </c>
      <c r="N40" s="17" t="s">
        <v>85</v>
      </c>
      <c r="O40" s="17" t="s">
        <v>86</v>
      </c>
      <c r="P40" s="17" t="s">
        <v>87</v>
      </c>
      <c r="Q40" s="17" t="s">
        <v>221</v>
      </c>
      <c r="R40" s="17" t="s">
        <v>88</v>
      </c>
      <c r="S40" s="26"/>
      <c r="T40" s="26"/>
      <c r="U40" s="26"/>
    </row>
    <row r="41" spans="1:37" ht="17" thickTop="1">
      <c r="A41" s="14" t="s">
        <v>0</v>
      </c>
      <c r="B41" s="14" t="s">
        <v>1</v>
      </c>
      <c r="C41" s="27">
        <v>34.286999999999999</v>
      </c>
      <c r="D41" s="14">
        <v>3.1862125495048748</v>
      </c>
      <c r="E41" s="14">
        <f t="shared" ref="E41:E50" si="8">D41/10^3</f>
        <v>3.1862125495048747E-3</v>
      </c>
      <c r="F41" s="14">
        <f t="shared" ref="F41:F50" si="9">E41*14.0067</f>
        <v>4.4628323317149929E-2</v>
      </c>
      <c r="G41" s="19">
        <f t="shared" ref="G41:G50" si="10">F41/B41*100</f>
        <v>8.9078489654989887</v>
      </c>
      <c r="H41" s="28">
        <v>-4.1405240000000001</v>
      </c>
      <c r="I41" s="14">
        <v>258.56900000000002</v>
      </c>
      <c r="J41" s="14">
        <v>17.062302453213746</v>
      </c>
      <c r="K41" s="14">
        <f t="shared" ref="K41:K50" si="11">J41/10^3</f>
        <v>1.7062302453213746E-2</v>
      </c>
      <c r="L41" s="14">
        <f t="shared" ref="L41:L50" si="12">K41*12.01</f>
        <v>0.20491825246309708</v>
      </c>
      <c r="M41" s="14">
        <f>L41/B41*100</f>
        <v>40.901846799021371</v>
      </c>
      <c r="N41" s="14">
        <v>-28.702425600000002</v>
      </c>
      <c r="O41" s="19">
        <f>J41/D41</f>
        <v>5.3550421348585679</v>
      </c>
      <c r="P41" s="19">
        <v>6.2845190543020619</v>
      </c>
      <c r="Q41" s="19">
        <f t="shared" ref="Q41:Q50" si="13">M41/G41</f>
        <v>4.5916637066297836</v>
      </c>
      <c r="R41" s="14" t="s">
        <v>90</v>
      </c>
    </row>
    <row r="42" spans="1:37">
      <c r="A42" s="14" t="s">
        <v>0</v>
      </c>
      <c r="B42" s="14" t="s">
        <v>26</v>
      </c>
      <c r="C42" s="27">
        <v>30.276</v>
      </c>
      <c r="D42" s="14">
        <v>2.8134794863595411</v>
      </c>
      <c r="E42" s="14">
        <f t="shared" si="8"/>
        <v>2.813479486359541E-3</v>
      </c>
      <c r="F42" s="14">
        <f t="shared" si="9"/>
        <v>3.940756312159218E-2</v>
      </c>
      <c r="G42" s="19">
        <f t="shared" si="10"/>
        <v>9.2723677933158068</v>
      </c>
      <c r="H42" s="24">
        <v>-2.2928447999999997</v>
      </c>
      <c r="I42" s="14">
        <v>219.04900000000001</v>
      </c>
      <c r="J42" s="14">
        <v>14.454479423573659</v>
      </c>
      <c r="K42" s="14">
        <f t="shared" si="11"/>
        <v>1.4454479423573658E-2</v>
      </c>
      <c r="L42" s="14">
        <f t="shared" si="12"/>
        <v>0.17359829787711964</v>
      </c>
      <c r="M42" s="14">
        <f t="shared" ref="M42:M50" si="14">L42/B42*100</f>
        <v>40.846658324028148</v>
      </c>
      <c r="N42" s="29">
        <v>-26.601225600000003</v>
      </c>
      <c r="O42" s="19">
        <f t="shared" ref="O42:O50" si="15">J42/D42</f>
        <v>5.1375812383394388</v>
      </c>
      <c r="P42" s="19">
        <v>5.9988248410522189</v>
      </c>
      <c r="Q42" s="19">
        <f t="shared" si="13"/>
        <v>4.4052025582368906</v>
      </c>
      <c r="R42" s="14" t="s">
        <v>91</v>
      </c>
    </row>
    <row r="43" spans="1:37">
      <c r="A43" s="14" t="s">
        <v>0</v>
      </c>
      <c r="B43" s="14" t="s">
        <v>58</v>
      </c>
      <c r="C43" s="27">
        <v>35.359000000000002</v>
      </c>
      <c r="D43" s="14">
        <v>3.2858310595252682</v>
      </c>
      <c r="E43" s="14">
        <f t="shared" si="8"/>
        <v>3.2858310595252683E-3</v>
      </c>
      <c r="F43" s="14">
        <f t="shared" si="9"/>
        <v>4.6023649901452579E-2</v>
      </c>
      <c r="G43" s="19">
        <f t="shared" si="10"/>
        <v>9.4894123508149644</v>
      </c>
      <c r="H43" s="24">
        <v>-2.3899279999999998</v>
      </c>
      <c r="I43" s="14">
        <v>249.76</v>
      </c>
      <c r="J43" s="14">
        <v>16.481019227806367</v>
      </c>
      <c r="K43" s="14">
        <f t="shared" si="11"/>
        <v>1.6481019227806367E-2</v>
      </c>
      <c r="L43" s="14">
        <f t="shared" si="12"/>
        <v>0.19793704092595446</v>
      </c>
      <c r="M43" s="14">
        <f t="shared" si="14"/>
        <v>40.811761015660714</v>
      </c>
      <c r="N43" s="14">
        <v>-28.051053599999999</v>
      </c>
      <c r="O43" s="19">
        <f t="shared" si="15"/>
        <v>5.0157841134375056</v>
      </c>
      <c r="P43" s="19">
        <v>5.9387567112327613</v>
      </c>
      <c r="Q43" s="19">
        <f t="shared" si="13"/>
        <v>4.300768004054091</v>
      </c>
    </row>
    <row r="44" spans="1:37">
      <c r="A44" s="14" t="s">
        <v>0</v>
      </c>
      <c r="B44" s="14" t="s">
        <v>73</v>
      </c>
      <c r="C44" s="14">
        <v>22.058</v>
      </c>
      <c r="D44" s="14">
        <v>2.0497995280129064</v>
      </c>
      <c r="E44" s="14">
        <f t="shared" si="8"/>
        <v>2.0497995280129066E-3</v>
      </c>
      <c r="F44" s="14">
        <f t="shared" si="9"/>
        <v>2.871092704901838E-2</v>
      </c>
      <c r="G44" s="19">
        <f t="shared" si="10"/>
        <v>8.9442140339621119</v>
      </c>
      <c r="H44" s="24">
        <v>-2.5593071999999997</v>
      </c>
      <c r="I44" s="14">
        <v>162.995</v>
      </c>
      <c r="J44" s="14">
        <v>10.755620311644375</v>
      </c>
      <c r="K44" s="14">
        <f t="shared" si="11"/>
        <v>1.0755620311644374E-2</v>
      </c>
      <c r="L44" s="14">
        <f t="shared" si="12"/>
        <v>0.12917499994284892</v>
      </c>
      <c r="M44" s="14">
        <f t="shared" si="14"/>
        <v>40.241433004002779</v>
      </c>
      <c r="N44" s="14">
        <v>-28.816941</v>
      </c>
      <c r="O44" s="19">
        <f t="shared" si="15"/>
        <v>5.2471571803272719</v>
      </c>
      <c r="P44" s="19">
        <v>5.5632092600998639</v>
      </c>
      <c r="Q44" s="19">
        <f t="shared" si="13"/>
        <v>4.4991580983194126</v>
      </c>
    </row>
    <row r="45" spans="1:37">
      <c r="A45" s="14" t="s">
        <v>16</v>
      </c>
      <c r="B45" s="14" t="s">
        <v>17</v>
      </c>
      <c r="C45" s="27">
        <v>67.131</v>
      </c>
      <c r="D45" s="14">
        <v>6.238330406883418</v>
      </c>
      <c r="E45" s="14">
        <f t="shared" si="8"/>
        <v>6.2383304068834178E-3</v>
      </c>
      <c r="F45" s="14">
        <f t="shared" si="9"/>
        <v>8.7378422510093964E-2</v>
      </c>
      <c r="G45" s="19">
        <f t="shared" si="10"/>
        <v>29.619804240709819</v>
      </c>
      <c r="H45" s="24">
        <v>1.1030016</v>
      </c>
      <c r="I45" s="14">
        <v>185.21199999999999</v>
      </c>
      <c r="J45" s="14">
        <v>12.221662929294013</v>
      </c>
      <c r="K45" s="14">
        <f t="shared" si="11"/>
        <v>1.2221662929294013E-2</v>
      </c>
      <c r="L45" s="14">
        <f t="shared" si="12"/>
        <v>0.14678217178082109</v>
      </c>
      <c r="M45" s="14">
        <f t="shared" si="14"/>
        <v>49.756668400278336</v>
      </c>
      <c r="N45" s="14">
        <v>-27.823073400000002</v>
      </c>
      <c r="O45" s="19">
        <f t="shared" si="15"/>
        <v>1.9591240175109261</v>
      </c>
      <c r="P45" s="19">
        <v>2.3630943931866573</v>
      </c>
      <c r="Q45" s="19">
        <f t="shared" si="13"/>
        <v>1.6798446065316046</v>
      </c>
    </row>
    <row r="46" spans="1:37">
      <c r="A46" s="14" t="s">
        <v>16</v>
      </c>
      <c r="B46" s="14" t="s">
        <v>48</v>
      </c>
      <c r="C46" s="27">
        <v>98.992999999999995</v>
      </c>
      <c r="D46" s="14">
        <v>9.1991932485529802</v>
      </c>
      <c r="E46" s="14">
        <f t="shared" si="8"/>
        <v>9.1991932485529799E-3</v>
      </c>
      <c r="F46" s="14">
        <f t="shared" si="9"/>
        <v>0.12885034007450702</v>
      </c>
      <c r="G46" s="19">
        <f t="shared" si="10"/>
        <v>30.461073303665962</v>
      </c>
      <c r="H46" s="24">
        <v>0.99662319999999971</v>
      </c>
      <c r="I46" s="14">
        <v>264.387</v>
      </c>
      <c r="J46" s="14">
        <v>17.446217290927461</v>
      </c>
      <c r="K46" s="14">
        <f t="shared" si="11"/>
        <v>1.7446217290927459E-2</v>
      </c>
      <c r="L46" s="14">
        <f t="shared" si="12"/>
        <v>0.20952906966403878</v>
      </c>
      <c r="M46" s="14">
        <f t="shared" si="14"/>
        <v>49.534059022231389</v>
      </c>
      <c r="N46" s="14">
        <v>-27.911323800000002</v>
      </c>
      <c r="O46" s="19">
        <f t="shared" si="15"/>
        <v>1.8964942706983274</v>
      </c>
      <c r="P46" s="19">
        <v>2.3820753296046751</v>
      </c>
      <c r="Q46" s="19">
        <f t="shared" si="13"/>
        <v>1.6261429309606765</v>
      </c>
    </row>
    <row r="47" spans="1:37">
      <c r="A47" s="14" t="s">
        <v>16</v>
      </c>
      <c r="B47" s="14" t="s">
        <v>72</v>
      </c>
      <c r="C47" s="14">
        <v>63.52</v>
      </c>
      <c r="D47" s="14">
        <v>5.9027684295665894</v>
      </c>
      <c r="E47" s="14">
        <f t="shared" si="8"/>
        <v>5.9027684295665898E-3</v>
      </c>
      <c r="F47" s="14">
        <f t="shared" si="9"/>
        <v>8.2678306562410361E-2</v>
      </c>
      <c r="G47" s="19">
        <f t="shared" si="10"/>
        <v>28.509760883589781</v>
      </c>
      <c r="H47" s="24">
        <v>1.0203776</v>
      </c>
      <c r="I47" s="14">
        <v>173.89400000000001</v>
      </c>
      <c r="J47" s="14">
        <v>11.474817254965409</v>
      </c>
      <c r="K47" s="14">
        <f t="shared" si="11"/>
        <v>1.1474817254965408E-2</v>
      </c>
      <c r="L47" s="14">
        <f t="shared" si="12"/>
        <v>0.13781255523213454</v>
      </c>
      <c r="M47" s="14">
        <f t="shared" si="14"/>
        <v>47.521570769701569</v>
      </c>
      <c r="N47" s="14">
        <v>-27.8304276</v>
      </c>
      <c r="O47" s="19">
        <f t="shared" si="15"/>
        <v>1.9439721195039235</v>
      </c>
      <c r="P47" s="19">
        <v>2.3877780325613394</v>
      </c>
      <c r="Q47" s="19">
        <f t="shared" si="13"/>
        <v>1.6668526601727827</v>
      </c>
    </row>
    <row r="48" spans="1:37">
      <c r="A48" s="14" t="s">
        <v>2</v>
      </c>
      <c r="B48" s="14" t="s">
        <v>3</v>
      </c>
      <c r="C48" s="27">
        <v>47.494999999999997</v>
      </c>
      <c r="D48" s="14">
        <v>4.4136018035621083</v>
      </c>
      <c r="E48" s="14">
        <f t="shared" si="8"/>
        <v>4.413601803562108E-3</v>
      </c>
      <c r="F48" s="14">
        <f t="shared" si="9"/>
        <v>6.1819996381953381E-2</v>
      </c>
      <c r="G48" s="19">
        <f t="shared" si="10"/>
        <v>18.790272456520785</v>
      </c>
      <c r="H48" s="24">
        <v>19.951601599999996</v>
      </c>
      <c r="I48" s="14">
        <v>136.36099999999999</v>
      </c>
      <c r="J48" s="14">
        <v>8.9981112384805577</v>
      </c>
      <c r="K48" s="14">
        <f t="shared" si="11"/>
        <v>8.9981112384805578E-3</v>
      </c>
      <c r="L48" s="14">
        <f t="shared" si="12"/>
        <v>0.10806731597415149</v>
      </c>
      <c r="M48" s="14">
        <f t="shared" si="14"/>
        <v>32.847208502781605</v>
      </c>
      <c r="N48" s="14">
        <v>-20.312334</v>
      </c>
      <c r="O48" s="19">
        <f t="shared" si="15"/>
        <v>2.0387229385347827</v>
      </c>
      <c r="P48" s="19">
        <v>2.5237115283240743</v>
      </c>
      <c r="Q48" s="19">
        <f t="shared" si="13"/>
        <v>1.7480964461152686</v>
      </c>
    </row>
    <row r="49" spans="1:18">
      <c r="A49" s="14" t="s">
        <v>2</v>
      </c>
      <c r="B49" s="14" t="s">
        <v>37</v>
      </c>
      <c r="C49" s="27">
        <v>66.644999999999996</v>
      </c>
      <c r="D49" s="14">
        <v>6.1931675376017834</v>
      </c>
      <c r="E49" s="14">
        <f t="shared" si="8"/>
        <v>6.1931675376017837E-3</v>
      </c>
      <c r="F49" s="14">
        <f t="shared" si="9"/>
        <v>8.6745839748926912E-2</v>
      </c>
      <c r="G49" s="19">
        <f t="shared" si="10"/>
        <v>19.362910658242612</v>
      </c>
      <c r="H49" s="24">
        <v>20.891449599999998</v>
      </c>
      <c r="I49" s="14">
        <v>184.84899999999999</v>
      </c>
      <c r="J49" s="14">
        <v>12.197709494077431</v>
      </c>
      <c r="K49" s="14">
        <f t="shared" si="11"/>
        <v>1.2197709494077431E-2</v>
      </c>
      <c r="L49" s="14">
        <f t="shared" si="12"/>
        <v>0.14649449102386994</v>
      </c>
      <c r="M49" s="14">
        <f t="shared" si="14"/>
        <v>32.699663174970965</v>
      </c>
      <c r="N49" s="29">
        <v>-21.204293400000001</v>
      </c>
      <c r="O49" s="19">
        <f t="shared" si="15"/>
        <v>1.9695429552033112</v>
      </c>
      <c r="P49" s="19">
        <v>2.4755568390498195</v>
      </c>
      <c r="Q49" s="19">
        <f t="shared" si="13"/>
        <v>1.6887782912457441</v>
      </c>
      <c r="R49" s="14" t="s">
        <v>91</v>
      </c>
    </row>
    <row r="50" spans="1:18">
      <c r="A50" s="14" t="s">
        <v>2</v>
      </c>
      <c r="B50" s="14" t="s">
        <v>69</v>
      </c>
      <c r="C50" s="27">
        <v>63.420999999999999</v>
      </c>
      <c r="D50" s="14">
        <v>5.8935685858240339</v>
      </c>
      <c r="E50" s="14">
        <f t="shared" si="8"/>
        <v>5.8935685858240335E-3</v>
      </c>
      <c r="F50" s="14">
        <f t="shared" si="9"/>
        <v>8.2549447111061491E-2</v>
      </c>
      <c r="G50" s="19">
        <f t="shared" si="10"/>
        <v>19.377804486164671</v>
      </c>
      <c r="H50" s="24">
        <v>21.178567999999995</v>
      </c>
      <c r="I50" s="14">
        <v>171.19300000000001</v>
      </c>
      <c r="J50" s="14">
        <v>11.296585220475079</v>
      </c>
      <c r="K50" s="14">
        <f t="shared" si="11"/>
        <v>1.1296585220475079E-2</v>
      </c>
      <c r="L50" s="14">
        <f t="shared" si="12"/>
        <v>0.13567198849790568</v>
      </c>
      <c r="M50" s="14">
        <f t="shared" si="14"/>
        <v>31.847884623921523</v>
      </c>
      <c r="N50" s="14">
        <v>-20.254551000000003</v>
      </c>
      <c r="O50" s="19">
        <f t="shared" si="15"/>
        <v>1.9167648693606574</v>
      </c>
      <c r="P50" s="19">
        <v>2.344948397197185</v>
      </c>
      <c r="Q50" s="19">
        <f t="shared" si="13"/>
        <v>1.643523890782375</v>
      </c>
    </row>
    <row r="51" spans="1:18">
      <c r="P51" s="19"/>
      <c r="Q51" s="19"/>
    </row>
    <row r="53" spans="1:18" ht="17" thickBot="1">
      <c r="A53" s="23" t="s">
        <v>75</v>
      </c>
      <c r="B53" s="23" t="s">
        <v>92</v>
      </c>
      <c r="C53" s="17" t="s">
        <v>93</v>
      </c>
      <c r="D53" s="17" t="s">
        <v>94</v>
      </c>
      <c r="E53" s="17" t="s">
        <v>95</v>
      </c>
      <c r="F53" s="17" t="s">
        <v>96</v>
      </c>
      <c r="G53" s="17" t="s">
        <v>97</v>
      </c>
      <c r="H53" s="30" t="s">
        <v>88</v>
      </c>
      <c r="I53" s="26"/>
      <c r="J53" s="26"/>
    </row>
    <row r="54" spans="1:18" ht="17" thickTop="1">
      <c r="A54" s="14" t="s">
        <v>0</v>
      </c>
      <c r="B54" s="14">
        <v>4</v>
      </c>
      <c r="C54" s="24">
        <f>AVERAGE(H42:H44)</f>
        <v>-2.4140266666666665</v>
      </c>
      <c r="D54" s="14">
        <f>STDEV(H42:H44)</f>
        <v>0.13485589328899694</v>
      </c>
      <c r="E54" s="14">
        <f>AVERAGE(N41,N43:N44)</f>
        <v>-28.5234734</v>
      </c>
      <c r="F54" s="14">
        <f>STDEV(N41,N43:N44)</f>
        <v>0.41311474771946899</v>
      </c>
      <c r="G54" s="19">
        <f>AVERAGE(O41:O44)</f>
        <v>5.1888911667406958</v>
      </c>
      <c r="H54" s="14" t="s">
        <v>98</v>
      </c>
      <c r="I54" s="19"/>
      <c r="J54" s="19"/>
    </row>
    <row r="55" spans="1:18">
      <c r="A55" s="14" t="s">
        <v>16</v>
      </c>
      <c r="B55" s="14">
        <v>3</v>
      </c>
      <c r="C55" s="24">
        <f>AVERAGE(H45:H47)</f>
        <v>1.0400007999999998</v>
      </c>
      <c r="D55" s="14">
        <f>STDEV(H45:H47)</f>
        <v>5.5838100615261031E-2</v>
      </c>
      <c r="E55" s="14">
        <f>AVERAGE(N45:N47)</f>
        <v>-27.8549416</v>
      </c>
      <c r="F55" s="14">
        <f>STDEV(N45:N47)</f>
        <v>4.8966676648921445E-2</v>
      </c>
      <c r="G55" s="19">
        <f>AVERAGE(O45:O47)</f>
        <v>1.9331968025710591</v>
      </c>
      <c r="H55" s="14" t="s">
        <v>99</v>
      </c>
      <c r="I55" s="19"/>
      <c r="J55" s="19"/>
    </row>
    <row r="56" spans="1:18">
      <c r="A56" s="14" t="s">
        <v>2</v>
      </c>
      <c r="B56" s="14">
        <v>3</v>
      </c>
      <c r="C56" s="24">
        <f>AVERAGE(H48:H50)</f>
        <v>20.673873066666662</v>
      </c>
      <c r="D56" s="14">
        <f>STDEV(H48:H50)</f>
        <v>0.6417681026470955</v>
      </c>
      <c r="E56" s="14">
        <f>AVERAGE(N48,N50)</f>
        <v>-20.2834425</v>
      </c>
      <c r="F56" s="14">
        <f>STDEV(N48,N50)</f>
        <v>4.0858751137300177E-2</v>
      </c>
      <c r="G56" s="19">
        <f>AVERAGE(O48:O50)</f>
        <v>1.9750102543662507</v>
      </c>
      <c r="H56" s="14" t="s">
        <v>99</v>
      </c>
      <c r="I56" s="19"/>
      <c r="J56" s="19"/>
    </row>
  </sheetData>
  <hyperlinks>
    <hyperlink ref="AI6" r:id="rId1" xr:uid="{00000000-0004-0000-0000-000000000000}"/>
    <hyperlink ref="AI7" r:id="rId2" xr:uid="{00000000-0004-0000-0000-000001000000}"/>
    <hyperlink ref="AI8" r:id="rId3" xr:uid="{00000000-0004-0000-0000-000002000000}"/>
    <hyperlink ref="AI9" r:id="rId4" xr:uid="{00000000-0004-0000-0000-000003000000}"/>
    <hyperlink ref="AI10" r:id="rId5" xr:uid="{00000000-0004-0000-0000-000004000000}"/>
    <hyperlink ref="AI11" r:id="rId6" xr:uid="{00000000-0004-0000-0000-000005000000}"/>
    <hyperlink ref="AI12" r:id="rId7" xr:uid="{00000000-0004-0000-0000-000006000000}"/>
    <hyperlink ref="AI13" r:id="rId8" xr:uid="{00000000-0004-0000-0000-000007000000}"/>
    <hyperlink ref="AI14" r:id="rId9" xr:uid="{00000000-0004-0000-0000-000008000000}"/>
    <hyperlink ref="AI15" r:id="rId10" xr:uid="{00000000-0004-0000-0000-000009000000}"/>
    <hyperlink ref="AI16" r:id="rId11" xr:uid="{00000000-0004-0000-0000-00000A000000}"/>
    <hyperlink ref="AI17" r:id="rId12" xr:uid="{00000000-0004-0000-0000-00000B000000}"/>
    <hyperlink ref="AI18" r:id="rId13" xr:uid="{00000000-0004-0000-0000-00000C000000}"/>
    <hyperlink ref="AI19" r:id="rId14" xr:uid="{00000000-0004-0000-0000-00000D000000}"/>
    <hyperlink ref="AI20" r:id="rId15" xr:uid="{00000000-0004-0000-0000-00000E000000}"/>
    <hyperlink ref="AI21" r:id="rId16" xr:uid="{00000000-0004-0000-0000-00000F000000}"/>
    <hyperlink ref="AI22" r:id="rId17" xr:uid="{00000000-0004-0000-0000-000010000000}"/>
    <hyperlink ref="AI23" r:id="rId18" xr:uid="{00000000-0004-0000-0000-000011000000}"/>
    <hyperlink ref="AI24" r:id="rId19" xr:uid="{00000000-0004-0000-0000-000012000000}"/>
    <hyperlink ref="AI25" r:id="rId20" xr:uid="{00000000-0004-0000-0000-000013000000}"/>
    <hyperlink ref="AI26" r:id="rId21" xr:uid="{00000000-0004-0000-0000-000014000000}"/>
    <hyperlink ref="AI27" r:id="rId22" xr:uid="{00000000-0004-0000-0000-000015000000}"/>
    <hyperlink ref="AI28" r:id="rId23" xr:uid="{00000000-0004-0000-0000-000016000000}"/>
    <hyperlink ref="AI29" r:id="rId24" xr:uid="{00000000-0004-0000-0000-000017000000}"/>
    <hyperlink ref="AI30" r:id="rId25" xr:uid="{00000000-0004-0000-0000-000018000000}"/>
    <hyperlink ref="AI31" r:id="rId26" xr:uid="{00000000-0004-0000-0000-000019000000}"/>
    <hyperlink ref="AI32" r:id="rId27" xr:uid="{00000000-0004-0000-0000-00001A000000}"/>
    <hyperlink ref="AI33" r:id="rId28" xr:uid="{00000000-0004-0000-0000-00001B000000}"/>
    <hyperlink ref="AI34" r:id="rId29" xr:uid="{00000000-0004-0000-0000-00001C000000}"/>
    <hyperlink ref="AI35" r:id="rId30" xr:uid="{00000000-0004-0000-0000-00001D000000}"/>
    <hyperlink ref="AI36" r:id="rId31" xr:uid="{00000000-0004-0000-0000-00001E000000}"/>
    <hyperlink ref="AI37" r:id="rId32" xr:uid="{00000000-0004-0000-0000-00001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7"/>
  <sheetViews>
    <sheetView topLeftCell="Z11" workbookViewId="0">
      <selection activeCell="AF37" sqref="AF37:AF38"/>
    </sheetView>
  </sheetViews>
  <sheetFormatPr baseColWidth="10" defaultColWidth="9" defaultRowHeight="16"/>
  <cols>
    <col min="1" max="1" width="16.796875" style="14" bestFit="1" customWidth="1"/>
    <col min="2" max="2" width="9" style="14" customWidth="1"/>
    <col min="3" max="3" width="14.19921875" style="14" bestFit="1" customWidth="1"/>
    <col min="4" max="4" width="12.3984375" style="14" bestFit="1" customWidth="1"/>
    <col min="5" max="5" width="9.796875" style="14" bestFit="1" customWidth="1"/>
    <col min="6" max="6" width="20.796875" style="14" bestFit="1" customWidth="1"/>
    <col min="7" max="9" width="9" style="14" customWidth="1"/>
    <col min="10" max="10" width="17.796875" style="14" bestFit="1" customWidth="1"/>
    <col min="11" max="11" width="20.796875" style="14" bestFit="1" customWidth="1"/>
    <col min="12" max="13" width="17.796875" style="14" customWidth="1"/>
    <col min="14" max="16" width="9" style="14" customWidth="1"/>
    <col min="17" max="17" width="14.19921875" style="14" bestFit="1" customWidth="1"/>
    <col min="18" max="18" width="10.19921875" style="14" bestFit="1" customWidth="1"/>
    <col min="19" max="22" width="9" style="14" customWidth="1"/>
    <col min="23" max="23" width="13.3984375" style="14" bestFit="1" customWidth="1"/>
    <col min="24" max="27" width="9" style="14" customWidth="1"/>
    <col min="28" max="28" width="19.796875" style="14" bestFit="1" customWidth="1"/>
    <col min="29" max="29" width="10.3984375" style="14" bestFit="1" customWidth="1"/>
    <col min="30" max="30" width="11" style="14" bestFit="1" customWidth="1"/>
    <col min="31" max="31" width="31.3984375" style="14" bestFit="1" customWidth="1"/>
    <col min="32" max="32" width="31.3984375" style="14" customWidth="1"/>
    <col min="33" max="33" width="14.796875" style="14" bestFit="1" customWidth="1"/>
    <col min="34" max="34" width="20" style="14" bestFit="1" customWidth="1"/>
    <col min="35" max="35" width="21" style="14" bestFit="1" customWidth="1"/>
    <col min="36" max="36" width="23.796875" style="14" bestFit="1" customWidth="1"/>
    <col min="37" max="37" width="41.19921875" style="14" bestFit="1" customWidth="1"/>
    <col min="38" max="16384" width="9" style="14"/>
  </cols>
  <sheetData>
    <row r="1" spans="1:37">
      <c r="A1" s="15" t="s">
        <v>77</v>
      </c>
      <c r="C1" s="15" t="s">
        <v>78</v>
      </c>
      <c r="D1" s="16">
        <v>43785</v>
      </c>
    </row>
    <row r="2" spans="1:37">
      <c r="C2" s="15" t="s">
        <v>79</v>
      </c>
      <c r="D2" s="16">
        <v>43787</v>
      </c>
    </row>
    <row r="5" spans="1:37" ht="17" thickBot="1">
      <c r="A5" s="17" t="s">
        <v>80</v>
      </c>
      <c r="B5" s="17" t="s">
        <v>81</v>
      </c>
      <c r="C5" s="17" t="s">
        <v>82</v>
      </c>
      <c r="D5" s="17" t="s">
        <v>74</v>
      </c>
      <c r="E5" s="18" t="s">
        <v>222</v>
      </c>
      <c r="F5" s="17" t="s">
        <v>223</v>
      </c>
      <c r="G5" s="17" t="s">
        <v>219</v>
      </c>
      <c r="H5" s="17" t="s">
        <v>83</v>
      </c>
      <c r="I5" s="17" t="s">
        <v>84</v>
      </c>
      <c r="J5" s="17" t="s">
        <v>76</v>
      </c>
      <c r="K5" s="17" t="s">
        <v>224</v>
      </c>
      <c r="L5" s="17" t="s">
        <v>223</v>
      </c>
      <c r="M5" s="17" t="s">
        <v>220</v>
      </c>
      <c r="N5" s="17" t="s">
        <v>85</v>
      </c>
      <c r="O5" s="17" t="s">
        <v>86</v>
      </c>
      <c r="P5" s="17" t="s">
        <v>87</v>
      </c>
      <c r="Q5" s="17" t="s">
        <v>221</v>
      </c>
      <c r="R5" s="17" t="s">
        <v>88</v>
      </c>
      <c r="S5" s="17" t="s">
        <v>225</v>
      </c>
      <c r="T5" s="17" t="s">
        <v>226</v>
      </c>
      <c r="U5" s="17" t="s">
        <v>227</v>
      </c>
      <c r="V5" s="13" t="s">
        <v>100</v>
      </c>
      <c r="W5" s="13" t="s">
        <v>106</v>
      </c>
      <c r="X5" s="13" t="s">
        <v>108</v>
      </c>
      <c r="Y5" s="13" t="s">
        <v>212</v>
      </c>
      <c r="Z5" s="13" t="s">
        <v>109</v>
      </c>
      <c r="AA5" s="13" t="s">
        <v>110</v>
      </c>
      <c r="AB5" s="13" t="s">
        <v>218</v>
      </c>
      <c r="AC5" s="13" t="s">
        <v>213</v>
      </c>
      <c r="AD5" s="13" t="s">
        <v>214</v>
      </c>
      <c r="AE5" s="13" t="s">
        <v>217</v>
      </c>
      <c r="AF5" s="13" t="s">
        <v>362</v>
      </c>
      <c r="AG5" s="13" t="s">
        <v>215</v>
      </c>
      <c r="AH5" s="12" t="s">
        <v>320</v>
      </c>
      <c r="AI5" s="12" t="s">
        <v>321</v>
      </c>
      <c r="AJ5" s="12" t="s">
        <v>322</v>
      </c>
      <c r="AK5" s="12" t="s">
        <v>323</v>
      </c>
    </row>
    <row r="6" spans="1:37" ht="17" thickTop="1">
      <c r="A6" s="14" t="s">
        <v>4</v>
      </c>
      <c r="B6" s="14" t="s">
        <v>231</v>
      </c>
      <c r="C6" s="19">
        <v>54.542999999999999</v>
      </c>
      <c r="D6" s="19">
        <v>4.7949072553567005</v>
      </c>
      <c r="E6" s="20">
        <f>D6/10^3</f>
        <v>4.7949072553567004E-3</v>
      </c>
      <c r="F6" s="20">
        <f t="shared" ref="F6:F38" si="0">E6*14.0067</f>
        <v>6.7160827453604702E-2</v>
      </c>
      <c r="G6" s="19">
        <f>F6/B6*100</f>
        <v>17.861922195107631</v>
      </c>
      <c r="H6" s="19">
        <v>14.0818773</v>
      </c>
      <c r="I6" s="19">
        <v>183.994</v>
      </c>
      <c r="J6" s="19">
        <v>13.819093413840077</v>
      </c>
      <c r="K6" s="20">
        <f>J6/10^3</f>
        <v>1.3819093413840078E-2</v>
      </c>
      <c r="L6" s="20">
        <f>K6*12.01</f>
        <v>0.16596731190021932</v>
      </c>
      <c r="M6" s="19">
        <f>L6/B6*100</f>
        <v>44.140242526654077</v>
      </c>
      <c r="N6" s="19">
        <v>-15.713425699999997</v>
      </c>
      <c r="O6" s="19">
        <f>J6/D6</f>
        <v>2.8820356010852715</v>
      </c>
      <c r="P6" s="19">
        <v>3.4932231913430569</v>
      </c>
      <c r="Q6" s="19">
        <f>M6/G6</f>
        <v>2.4711921843856235</v>
      </c>
      <c r="R6" s="14" t="s">
        <v>317</v>
      </c>
      <c r="AH6" s="14" t="s">
        <v>324</v>
      </c>
      <c r="AI6" s="21" t="s">
        <v>325</v>
      </c>
      <c r="AJ6" s="14" t="s">
        <v>326</v>
      </c>
      <c r="AK6" s="22" t="s">
        <v>327</v>
      </c>
    </row>
    <row r="7" spans="1:37">
      <c r="A7" s="14" t="s">
        <v>4</v>
      </c>
      <c r="B7" s="14" t="s">
        <v>28</v>
      </c>
      <c r="C7" s="19">
        <v>50.085999999999999</v>
      </c>
      <c r="D7" s="19">
        <v>4.4030897602221311</v>
      </c>
      <c r="E7" s="20">
        <f t="shared" ref="E7:E38" si="1">D7/10^3</f>
        <v>4.4030897602221307E-3</v>
      </c>
      <c r="F7" s="20">
        <f t="shared" si="0"/>
        <v>6.1672757344503316E-2</v>
      </c>
      <c r="G7" s="19">
        <f t="shared" ref="G7:G38" si="2">F7/B7*100</f>
        <v>17.179041043037135</v>
      </c>
      <c r="H7" s="19">
        <v>14.1420639</v>
      </c>
      <c r="I7" s="19">
        <v>174.488</v>
      </c>
      <c r="J7" s="19">
        <v>13.105133708675975</v>
      </c>
      <c r="K7" s="20">
        <f t="shared" ref="K7:K38" si="3">J7/10^3</f>
        <v>1.3105133708675975E-2</v>
      </c>
      <c r="L7" s="20">
        <f t="shared" ref="L7:L38" si="4">K7*12.01</f>
        <v>0.15739265584119846</v>
      </c>
      <c r="M7" s="19">
        <f t="shared" ref="M7:M38" si="5">L7/B7*100</f>
        <v>43.841965415375618</v>
      </c>
      <c r="N7" s="19">
        <v>-15.711377099999998</v>
      </c>
      <c r="O7" s="19">
        <f t="shared" ref="O7:O38" si="6">J7/D7</f>
        <v>2.9763494324074</v>
      </c>
      <c r="P7" s="19">
        <v>3.5273303863155872</v>
      </c>
      <c r="Q7" s="19">
        <f t="shared" ref="Q7:Q38" si="7">M7/G7</f>
        <v>2.5520612766185384</v>
      </c>
      <c r="R7" s="14" t="s">
        <v>317</v>
      </c>
      <c r="AH7" s="14" t="s">
        <v>324</v>
      </c>
      <c r="AI7" s="21" t="s">
        <v>325</v>
      </c>
      <c r="AJ7" s="14" t="s">
        <v>326</v>
      </c>
      <c r="AK7" s="22" t="s">
        <v>328</v>
      </c>
    </row>
    <row r="8" spans="1:37">
      <c r="A8" s="14" t="s">
        <v>232</v>
      </c>
      <c r="B8" s="14" t="s">
        <v>233</v>
      </c>
      <c r="C8" s="19">
        <v>62.843000000000004</v>
      </c>
      <c r="D8" s="19">
        <v>5.5245651439851331</v>
      </c>
      <c r="E8" s="20">
        <f t="shared" si="1"/>
        <v>5.5245651439851332E-3</v>
      </c>
      <c r="F8" s="20">
        <f t="shared" si="0"/>
        <v>7.7380926602256567E-2</v>
      </c>
      <c r="G8" s="19">
        <f t="shared" si="2"/>
        <v>18.380267601486121</v>
      </c>
      <c r="H8" s="19">
        <v>14.3246991</v>
      </c>
      <c r="I8" s="19">
        <v>186.73</v>
      </c>
      <c r="J8" s="19">
        <v>14.024584025383206</v>
      </c>
      <c r="K8" s="20">
        <f t="shared" si="3"/>
        <v>1.4024584025383206E-2</v>
      </c>
      <c r="L8" s="20">
        <f t="shared" si="4"/>
        <v>0.1684352541448523</v>
      </c>
      <c r="M8" s="19">
        <f t="shared" si="5"/>
        <v>40.00837390614069</v>
      </c>
      <c r="N8" s="19">
        <v>-16.604566699999999</v>
      </c>
      <c r="O8" s="19">
        <f t="shared" si="6"/>
        <v>2.5385860533570614</v>
      </c>
      <c r="P8" s="19">
        <v>3.0389425272873321</v>
      </c>
      <c r="Q8" s="19">
        <f t="shared" si="7"/>
        <v>2.1767024710187486</v>
      </c>
      <c r="S8" s="14" t="s">
        <v>228</v>
      </c>
      <c r="T8" s="14" t="s">
        <v>229</v>
      </c>
      <c r="U8" s="14" t="s">
        <v>230</v>
      </c>
      <c r="V8" s="16">
        <v>42971</v>
      </c>
      <c r="W8" s="14" t="s">
        <v>179</v>
      </c>
      <c r="X8" s="14" t="s">
        <v>114</v>
      </c>
      <c r="Y8" s="14" t="s">
        <v>119</v>
      </c>
      <c r="Z8" s="14">
        <v>102</v>
      </c>
      <c r="AA8" s="14">
        <v>129</v>
      </c>
      <c r="AB8" s="14" t="s">
        <v>124</v>
      </c>
      <c r="AC8" s="14">
        <v>40.643385000000002</v>
      </c>
      <c r="AD8" s="14">
        <v>-73.173389999999998</v>
      </c>
      <c r="AE8" s="14" t="s">
        <v>360</v>
      </c>
      <c r="AF8" s="32" t="s">
        <v>363</v>
      </c>
      <c r="AG8" s="14" t="s">
        <v>216</v>
      </c>
      <c r="AH8" s="14" t="s">
        <v>324</v>
      </c>
      <c r="AI8" s="21" t="s">
        <v>325</v>
      </c>
      <c r="AJ8" s="14" t="s">
        <v>326</v>
      </c>
      <c r="AK8" s="22" t="s">
        <v>329</v>
      </c>
    </row>
    <row r="9" spans="1:37">
      <c r="A9" s="14" t="s">
        <v>234</v>
      </c>
      <c r="B9" s="14" t="s">
        <v>235</v>
      </c>
      <c r="C9" s="19">
        <v>48.122</v>
      </c>
      <c r="D9" s="19">
        <v>4.2304333634430655</v>
      </c>
      <c r="E9" s="20">
        <f t="shared" si="1"/>
        <v>4.2304333634430652E-3</v>
      </c>
      <c r="F9" s="20">
        <f t="shared" si="0"/>
        <v>5.9254410991737984E-2</v>
      </c>
      <c r="G9" s="19">
        <f t="shared" si="2"/>
        <v>18.810924124361264</v>
      </c>
      <c r="H9" s="19">
        <v>14.9286405</v>
      </c>
      <c r="I9" s="19">
        <v>130.364</v>
      </c>
      <c r="J9" s="19">
        <v>9.7911469602370076</v>
      </c>
      <c r="K9" s="20">
        <f t="shared" si="3"/>
        <v>9.7911469602370068E-3</v>
      </c>
      <c r="L9" s="20">
        <f t="shared" si="4"/>
        <v>0.11759167499244645</v>
      </c>
      <c r="M9" s="19">
        <f t="shared" si="5"/>
        <v>37.330690473792522</v>
      </c>
      <c r="N9" s="19">
        <v>-16.763333200000002</v>
      </c>
      <c r="O9" s="19">
        <f t="shared" si="6"/>
        <v>2.3144548369078168</v>
      </c>
      <c r="P9" s="19">
        <v>2.7214896117607217</v>
      </c>
      <c r="Q9" s="19">
        <f t="shared" si="7"/>
        <v>1.9845218781913569</v>
      </c>
      <c r="S9" s="14" t="s">
        <v>228</v>
      </c>
      <c r="T9" s="14" t="s">
        <v>229</v>
      </c>
      <c r="U9" s="14" t="s">
        <v>230</v>
      </c>
      <c r="V9" s="16">
        <v>42951</v>
      </c>
      <c r="W9" s="14" t="s">
        <v>173</v>
      </c>
      <c r="X9" s="14" t="s">
        <v>114</v>
      </c>
      <c r="Y9" s="14" t="s">
        <v>119</v>
      </c>
      <c r="Z9" s="14">
        <v>112</v>
      </c>
      <c r="AA9" s="14">
        <v>136</v>
      </c>
      <c r="AB9" s="14" t="s">
        <v>122</v>
      </c>
      <c r="AC9" s="14">
        <v>40.653171999999998</v>
      </c>
      <c r="AD9" s="14">
        <v>-73.135930000000002</v>
      </c>
      <c r="AE9" s="14" t="s">
        <v>360</v>
      </c>
      <c r="AF9" s="32" t="s">
        <v>363</v>
      </c>
      <c r="AG9" s="14" t="s">
        <v>216</v>
      </c>
      <c r="AH9" s="14" t="s">
        <v>324</v>
      </c>
      <c r="AI9" s="21" t="s">
        <v>325</v>
      </c>
      <c r="AJ9" s="14" t="s">
        <v>326</v>
      </c>
      <c r="AK9" s="22" t="s">
        <v>330</v>
      </c>
    </row>
    <row r="10" spans="1:37">
      <c r="A10" s="14" t="s">
        <v>236</v>
      </c>
      <c r="B10" s="14" t="s">
        <v>47</v>
      </c>
      <c r="C10" s="19">
        <v>43.488999999999997</v>
      </c>
      <c r="D10" s="19">
        <v>3.8231436046460137</v>
      </c>
      <c r="E10" s="20">
        <f t="shared" si="1"/>
        <v>3.8231436046460136E-3</v>
      </c>
      <c r="F10" s="20">
        <f t="shared" si="0"/>
        <v>5.3549625527195319E-2</v>
      </c>
      <c r="G10" s="19">
        <f t="shared" si="2"/>
        <v>18.922129161553116</v>
      </c>
      <c r="H10" s="19">
        <v>15.861532799999999</v>
      </c>
      <c r="I10" s="19">
        <v>102.637</v>
      </c>
      <c r="J10" s="19">
        <v>7.7086768629210951</v>
      </c>
      <c r="K10" s="20">
        <f t="shared" si="3"/>
        <v>7.7086768629210951E-3</v>
      </c>
      <c r="L10" s="20">
        <f t="shared" si="4"/>
        <v>9.2581209123682354E-2</v>
      </c>
      <c r="M10" s="19">
        <f t="shared" si="5"/>
        <v>32.714208170912492</v>
      </c>
      <c r="N10" s="19">
        <v>-16.1733364</v>
      </c>
      <c r="O10" s="19">
        <f t="shared" si="6"/>
        <v>2.0163189406626656</v>
      </c>
      <c r="P10" s="19">
        <v>2.4090675313059036</v>
      </c>
      <c r="Q10" s="19">
        <f t="shared" si="7"/>
        <v>1.7288862099822666</v>
      </c>
      <c r="S10" s="14" t="s">
        <v>228</v>
      </c>
      <c r="T10" s="14" t="s">
        <v>229</v>
      </c>
      <c r="U10" s="14" t="s">
        <v>230</v>
      </c>
      <c r="V10" s="16">
        <v>42941</v>
      </c>
      <c r="W10" s="14" t="s">
        <v>172</v>
      </c>
      <c r="X10" s="14" t="s">
        <v>114</v>
      </c>
      <c r="Y10" s="14" t="s">
        <v>115</v>
      </c>
      <c r="Z10" s="14">
        <v>104</v>
      </c>
      <c r="AA10" s="14">
        <v>126</v>
      </c>
      <c r="AB10" s="14" t="s">
        <v>122</v>
      </c>
      <c r="AC10" s="14">
        <v>40.653171999999998</v>
      </c>
      <c r="AD10" s="14">
        <v>-73.135930000000002</v>
      </c>
      <c r="AE10" s="14" t="s">
        <v>360</v>
      </c>
      <c r="AF10" s="32" t="s">
        <v>363</v>
      </c>
      <c r="AG10" s="14" t="s">
        <v>216</v>
      </c>
      <c r="AH10" s="14" t="s">
        <v>324</v>
      </c>
      <c r="AI10" s="21" t="s">
        <v>325</v>
      </c>
      <c r="AJ10" s="14" t="s">
        <v>326</v>
      </c>
      <c r="AK10" s="22" t="s">
        <v>331</v>
      </c>
    </row>
    <row r="11" spans="1:37">
      <c r="A11" s="14" t="s">
        <v>237</v>
      </c>
      <c r="B11" s="14" t="s">
        <v>238</v>
      </c>
      <c r="C11" s="19">
        <v>76.807000000000002</v>
      </c>
      <c r="D11" s="19">
        <v>6.7521486086607281</v>
      </c>
      <c r="E11" s="20">
        <f t="shared" si="1"/>
        <v>6.7521486086607281E-3</v>
      </c>
      <c r="F11" s="20">
        <f t="shared" si="0"/>
        <v>9.4575319916928219E-2</v>
      </c>
      <c r="G11" s="19">
        <f t="shared" si="2"/>
        <v>16.084238081110243</v>
      </c>
      <c r="H11" s="19">
        <v>14.5467669</v>
      </c>
      <c r="I11" s="19">
        <v>273.28899999999999</v>
      </c>
      <c r="J11" s="19">
        <v>20.525703120617742</v>
      </c>
      <c r="K11" s="20">
        <f t="shared" si="3"/>
        <v>2.0525703120617741E-2</v>
      </c>
      <c r="L11" s="20">
        <f t="shared" si="4"/>
        <v>0.24651369447861907</v>
      </c>
      <c r="M11" s="19">
        <f t="shared" si="5"/>
        <v>41.924097700445422</v>
      </c>
      <c r="N11" s="19">
        <v>-16.822742600000002</v>
      </c>
      <c r="O11" s="19">
        <f t="shared" si="6"/>
        <v>3.0398772761443951</v>
      </c>
      <c r="P11" s="19">
        <v>3.6427905410655548</v>
      </c>
      <c r="Q11" s="19">
        <f t="shared" si="7"/>
        <v>2.6065330225173797</v>
      </c>
      <c r="S11" s="14" t="s">
        <v>228</v>
      </c>
      <c r="T11" s="14" t="s">
        <v>229</v>
      </c>
      <c r="U11" s="14" t="s">
        <v>230</v>
      </c>
      <c r="V11" s="16">
        <v>42586</v>
      </c>
      <c r="W11" s="14" t="s">
        <v>163</v>
      </c>
      <c r="X11" s="14" t="s">
        <v>132</v>
      </c>
      <c r="Y11" s="14" t="s">
        <v>115</v>
      </c>
      <c r="Z11" s="14">
        <v>121</v>
      </c>
      <c r="AA11" s="14">
        <v>152</v>
      </c>
      <c r="AB11" s="14" t="s">
        <v>122</v>
      </c>
      <c r="AC11" s="14">
        <v>40.653171999999998</v>
      </c>
      <c r="AD11" s="14">
        <v>-73.135930000000002</v>
      </c>
      <c r="AE11" s="14" t="s">
        <v>360</v>
      </c>
      <c r="AF11" s="32" t="s">
        <v>363</v>
      </c>
      <c r="AG11" s="14" t="s">
        <v>216</v>
      </c>
      <c r="AH11" s="14" t="s">
        <v>324</v>
      </c>
      <c r="AI11" s="21" t="s">
        <v>325</v>
      </c>
      <c r="AJ11" s="14" t="s">
        <v>326</v>
      </c>
      <c r="AK11" s="22" t="s">
        <v>332</v>
      </c>
    </row>
    <row r="12" spans="1:37">
      <c r="A12" s="14" t="s">
        <v>239</v>
      </c>
      <c r="B12" s="14" t="s">
        <v>240</v>
      </c>
      <c r="C12" s="19">
        <v>69.183999999999997</v>
      </c>
      <c r="D12" s="19">
        <v>6.0820061887794568</v>
      </c>
      <c r="E12" s="20">
        <f t="shared" si="1"/>
        <v>6.0820061887794565E-3</v>
      </c>
      <c r="F12" s="20">
        <f t="shared" si="0"/>
        <v>8.5188836084377217E-2</v>
      </c>
      <c r="G12" s="19">
        <f t="shared" si="2"/>
        <v>15.688551765078676</v>
      </c>
      <c r="H12" s="19">
        <v>14.300832</v>
      </c>
      <c r="I12" s="19">
        <v>287.35599999999999</v>
      </c>
      <c r="J12" s="19">
        <v>21.582222284571397</v>
      </c>
      <c r="K12" s="20">
        <f t="shared" si="3"/>
        <v>2.1582222284571396E-2</v>
      </c>
      <c r="L12" s="20">
        <f t="shared" si="4"/>
        <v>0.25920248963770248</v>
      </c>
      <c r="M12" s="19">
        <f t="shared" si="5"/>
        <v>47.735265126648699</v>
      </c>
      <c r="N12" s="19">
        <v>-16.122121400000001</v>
      </c>
      <c r="O12" s="19">
        <f t="shared" si="6"/>
        <v>3.5485367187537409</v>
      </c>
      <c r="P12" s="19">
        <v>4.2970137615341297</v>
      </c>
      <c r="Q12" s="19">
        <f t="shared" si="7"/>
        <v>3.0426814304748739</v>
      </c>
      <c r="S12" s="14" t="s">
        <v>228</v>
      </c>
      <c r="T12" s="14" t="s">
        <v>229</v>
      </c>
      <c r="U12" s="14" t="s">
        <v>230</v>
      </c>
      <c r="V12" s="16">
        <v>41870</v>
      </c>
      <c r="W12" s="14" t="s">
        <v>123</v>
      </c>
      <c r="X12" s="14" t="s">
        <v>114</v>
      </c>
      <c r="Y12" s="14" t="s">
        <v>119</v>
      </c>
      <c r="Z12" s="14">
        <v>126</v>
      </c>
      <c r="AA12" s="14">
        <v>150</v>
      </c>
      <c r="AB12" s="14" t="s">
        <v>124</v>
      </c>
      <c r="AC12" s="14">
        <v>40.643385000000002</v>
      </c>
      <c r="AD12" s="14">
        <v>-73.173389999999998</v>
      </c>
      <c r="AE12" s="14" t="s">
        <v>360</v>
      </c>
      <c r="AF12" s="32" t="s">
        <v>363</v>
      </c>
      <c r="AG12" s="14" t="s">
        <v>216</v>
      </c>
      <c r="AH12" s="14" t="s">
        <v>324</v>
      </c>
      <c r="AI12" s="21" t="s">
        <v>325</v>
      </c>
      <c r="AJ12" s="14" t="s">
        <v>326</v>
      </c>
      <c r="AK12" s="22" t="s">
        <v>333</v>
      </c>
    </row>
    <row r="13" spans="1:37">
      <c r="A13" s="14" t="s">
        <v>241</v>
      </c>
      <c r="B13" s="14" t="s">
        <v>242</v>
      </c>
      <c r="C13" s="19">
        <v>115.065</v>
      </c>
      <c r="D13" s="19">
        <v>10.115431922292846</v>
      </c>
      <c r="E13" s="20">
        <f t="shared" si="1"/>
        <v>1.0115431922292846E-2</v>
      </c>
      <c r="F13" s="20">
        <f t="shared" si="0"/>
        <v>0.1416838203059792</v>
      </c>
      <c r="G13" s="19">
        <f t="shared" si="2"/>
        <v>20.835855927349879</v>
      </c>
      <c r="H13" s="19">
        <v>15.922757100000002</v>
      </c>
      <c r="I13" s="19">
        <v>232.13399999999999</v>
      </c>
      <c r="J13" s="19">
        <v>17.434706732438841</v>
      </c>
      <c r="K13" s="20">
        <f t="shared" si="3"/>
        <v>1.743470673243884E-2</v>
      </c>
      <c r="L13" s="20">
        <f t="shared" si="4"/>
        <v>0.20939082785659047</v>
      </c>
      <c r="M13" s="19">
        <f t="shared" si="5"/>
        <v>30.792768802439774</v>
      </c>
      <c r="N13" s="19">
        <v>-15.685769600000002</v>
      </c>
      <c r="O13" s="19">
        <f t="shared" si="6"/>
        <v>1.723575114377019</v>
      </c>
      <c r="P13" s="19">
        <v>2.1584159735551292</v>
      </c>
      <c r="Q13" s="19">
        <f t="shared" si="7"/>
        <v>1.4778739548693125</v>
      </c>
      <c r="S13" s="14" t="s">
        <v>228</v>
      </c>
      <c r="T13" s="14" t="s">
        <v>229</v>
      </c>
      <c r="U13" s="14" t="s">
        <v>230</v>
      </c>
      <c r="V13" s="16">
        <v>42586</v>
      </c>
      <c r="W13" s="14" t="s">
        <v>162</v>
      </c>
      <c r="X13" s="14" t="s">
        <v>114</v>
      </c>
      <c r="Y13" s="14" t="s">
        <v>115</v>
      </c>
      <c r="Z13" s="14">
        <v>132</v>
      </c>
      <c r="AA13" s="14">
        <v>168</v>
      </c>
      <c r="AB13" s="14" t="s">
        <v>116</v>
      </c>
      <c r="AC13" s="14">
        <v>40.640408999999998</v>
      </c>
      <c r="AD13" s="14">
        <v>-73.191193999999996</v>
      </c>
      <c r="AE13" s="14" t="s">
        <v>360</v>
      </c>
      <c r="AF13" s="32" t="s">
        <v>363</v>
      </c>
      <c r="AG13" s="14" t="s">
        <v>216</v>
      </c>
      <c r="AH13" s="14" t="s">
        <v>324</v>
      </c>
      <c r="AI13" s="21" t="s">
        <v>325</v>
      </c>
      <c r="AJ13" s="14" t="s">
        <v>326</v>
      </c>
      <c r="AK13" s="22" t="s">
        <v>334</v>
      </c>
    </row>
    <row r="14" spans="1:37">
      <c r="A14" s="14" t="s">
        <v>243</v>
      </c>
      <c r="B14" s="14" t="s">
        <v>244</v>
      </c>
      <c r="C14" s="19">
        <v>43.622</v>
      </c>
      <c r="D14" s="19">
        <v>3.8348357129818669</v>
      </c>
      <c r="E14" s="20">
        <f t="shared" si="1"/>
        <v>3.8348357129818667E-3</v>
      </c>
      <c r="F14" s="20">
        <f t="shared" si="0"/>
        <v>5.3713393381023114E-2</v>
      </c>
      <c r="G14" s="19">
        <f t="shared" si="2"/>
        <v>18.84680469509583</v>
      </c>
      <c r="H14" s="19">
        <v>14.930715899999999</v>
      </c>
      <c r="I14" s="19">
        <v>121.47</v>
      </c>
      <c r="J14" s="19">
        <v>9.1231522602864992</v>
      </c>
      <c r="K14" s="20">
        <f t="shared" si="3"/>
        <v>9.1231522602864996E-3</v>
      </c>
      <c r="L14" s="20">
        <f t="shared" si="4"/>
        <v>0.10956905864604086</v>
      </c>
      <c r="M14" s="19">
        <f t="shared" si="5"/>
        <v>38.445283735452932</v>
      </c>
      <c r="N14" s="19">
        <v>-16.118024200000001</v>
      </c>
      <c r="O14" s="19">
        <f t="shared" si="6"/>
        <v>2.3790203656971207</v>
      </c>
      <c r="P14" s="19">
        <v>2.8667586391046038</v>
      </c>
      <c r="Q14" s="19">
        <f t="shared" si="7"/>
        <v>2.0398833838107775</v>
      </c>
      <c r="S14" s="14" t="s">
        <v>228</v>
      </c>
      <c r="T14" s="14" t="s">
        <v>229</v>
      </c>
      <c r="U14" s="14" t="s">
        <v>230</v>
      </c>
      <c r="V14" s="16">
        <v>42610</v>
      </c>
      <c r="W14" s="14" t="s">
        <v>166</v>
      </c>
      <c r="X14" s="14" t="s">
        <v>132</v>
      </c>
      <c r="Y14" s="14" t="s">
        <v>115</v>
      </c>
      <c r="Z14" s="14">
        <v>151</v>
      </c>
      <c r="AA14" s="14">
        <v>184</v>
      </c>
      <c r="AB14" s="14" t="s">
        <v>116</v>
      </c>
      <c r="AC14" s="14">
        <v>40.640408999999998</v>
      </c>
      <c r="AD14" s="14">
        <v>-73.191193999999996</v>
      </c>
      <c r="AE14" s="14" t="s">
        <v>360</v>
      </c>
      <c r="AF14" s="32" t="s">
        <v>363</v>
      </c>
      <c r="AG14" s="14" t="s">
        <v>216</v>
      </c>
      <c r="AH14" s="14" t="s">
        <v>324</v>
      </c>
      <c r="AI14" s="21" t="s">
        <v>325</v>
      </c>
      <c r="AJ14" s="14" t="s">
        <v>326</v>
      </c>
      <c r="AK14" s="22" t="s">
        <v>335</v>
      </c>
    </row>
    <row r="15" spans="1:37">
      <c r="A15" s="14" t="s">
        <v>245</v>
      </c>
      <c r="B15" s="14" t="s">
        <v>73</v>
      </c>
      <c r="C15" s="19">
        <v>38.594000000000001</v>
      </c>
      <c r="D15" s="19">
        <v>3.3928212715332213</v>
      </c>
      <c r="E15" s="20">
        <f t="shared" si="1"/>
        <v>3.3928212715332211E-3</v>
      </c>
      <c r="F15" s="20">
        <f t="shared" si="0"/>
        <v>4.752222970398437E-2</v>
      </c>
      <c r="G15" s="19">
        <f t="shared" si="2"/>
        <v>14.804432929590147</v>
      </c>
      <c r="H15" s="19">
        <v>15.025146600000001</v>
      </c>
      <c r="I15" s="19">
        <v>159.75700000000001</v>
      </c>
      <c r="J15" s="19">
        <v>11.998744016189926</v>
      </c>
      <c r="K15" s="20">
        <f t="shared" si="3"/>
        <v>1.1998744016189927E-2</v>
      </c>
      <c r="L15" s="20">
        <f t="shared" si="4"/>
        <v>0.14410491563444103</v>
      </c>
      <c r="M15" s="19">
        <f t="shared" si="5"/>
        <v>44.89249708238038</v>
      </c>
      <c r="N15" s="19">
        <v>-16.726458400000002</v>
      </c>
      <c r="O15" s="19">
        <f t="shared" si="6"/>
        <v>3.5365093106621779</v>
      </c>
      <c r="P15" s="19">
        <v>4.199878191264574</v>
      </c>
      <c r="Q15" s="19">
        <f t="shared" si="7"/>
        <v>3.0323685679748089</v>
      </c>
      <c r="S15" s="14" t="s">
        <v>228</v>
      </c>
      <c r="T15" s="14" t="s">
        <v>229</v>
      </c>
      <c r="U15" s="14" t="s">
        <v>230</v>
      </c>
      <c r="V15" s="16">
        <v>43305</v>
      </c>
      <c r="W15" s="14" t="s">
        <v>181</v>
      </c>
      <c r="X15" s="14" t="s">
        <v>132</v>
      </c>
      <c r="Y15" s="14" t="s">
        <v>115</v>
      </c>
      <c r="Z15" s="14">
        <v>119</v>
      </c>
      <c r="AA15" s="14">
        <v>144</v>
      </c>
      <c r="AB15" s="14" t="s">
        <v>122</v>
      </c>
      <c r="AC15" s="14">
        <v>40.653171999999998</v>
      </c>
      <c r="AD15" s="14">
        <v>-73.135930000000002</v>
      </c>
      <c r="AE15" s="14" t="s">
        <v>360</v>
      </c>
      <c r="AF15" s="32" t="s">
        <v>363</v>
      </c>
      <c r="AG15" s="14" t="s">
        <v>216</v>
      </c>
      <c r="AH15" s="14" t="s">
        <v>324</v>
      </c>
      <c r="AI15" s="21" t="s">
        <v>325</v>
      </c>
      <c r="AJ15" s="14" t="s">
        <v>326</v>
      </c>
      <c r="AK15" s="22" t="s">
        <v>336</v>
      </c>
    </row>
    <row r="16" spans="1:37">
      <c r="A16" s="14" t="s">
        <v>246</v>
      </c>
      <c r="B16" s="14" t="s">
        <v>247</v>
      </c>
      <c r="C16" s="19">
        <v>53.43</v>
      </c>
      <c r="D16" s="19">
        <v>4.697062769809297</v>
      </c>
      <c r="E16" s="20">
        <f t="shared" si="1"/>
        <v>4.6970627698092971E-3</v>
      </c>
      <c r="F16" s="20">
        <f t="shared" si="0"/>
        <v>6.579034909788789E-2</v>
      </c>
      <c r="G16" s="19">
        <f t="shared" si="2"/>
        <v>15.089529609607313</v>
      </c>
      <c r="H16" s="19">
        <v>14.6162928</v>
      </c>
      <c r="I16" s="19">
        <v>226.268</v>
      </c>
      <c r="J16" s="19">
        <v>16.994133659590894</v>
      </c>
      <c r="K16" s="20">
        <f t="shared" si="3"/>
        <v>1.6994133659590894E-2</v>
      </c>
      <c r="L16" s="20">
        <f t="shared" si="4"/>
        <v>0.20409954525168664</v>
      </c>
      <c r="M16" s="19">
        <f t="shared" si="5"/>
        <v>46.811822305432713</v>
      </c>
      <c r="N16" s="19">
        <v>-17.082914800000001</v>
      </c>
      <c r="O16" s="19">
        <f t="shared" si="6"/>
        <v>3.6180341827283828</v>
      </c>
      <c r="P16" s="19">
        <v>4.3767033736004715</v>
      </c>
      <c r="Q16" s="19">
        <f t="shared" si="7"/>
        <v>3.102271808103827</v>
      </c>
      <c r="S16" s="14" t="s">
        <v>228</v>
      </c>
      <c r="T16" s="14" t="s">
        <v>229</v>
      </c>
      <c r="U16" s="14" t="s">
        <v>230</v>
      </c>
      <c r="V16" s="16">
        <v>43305</v>
      </c>
      <c r="W16" s="14" t="s">
        <v>182</v>
      </c>
      <c r="X16" s="14" t="s">
        <v>114</v>
      </c>
      <c r="Y16" s="14" t="s">
        <v>119</v>
      </c>
      <c r="Z16" s="14">
        <v>90</v>
      </c>
      <c r="AA16" s="14">
        <v>111</v>
      </c>
      <c r="AB16" s="14" t="s">
        <v>168</v>
      </c>
      <c r="AC16" s="14">
        <v>40.641119000000003</v>
      </c>
      <c r="AD16" s="14">
        <v>-73.199308000000002</v>
      </c>
      <c r="AE16" s="14" t="s">
        <v>360</v>
      </c>
      <c r="AF16" s="32" t="s">
        <v>363</v>
      </c>
      <c r="AG16" s="14" t="s">
        <v>216</v>
      </c>
      <c r="AH16" s="14" t="s">
        <v>324</v>
      </c>
      <c r="AI16" s="21" t="s">
        <v>325</v>
      </c>
      <c r="AJ16" s="14" t="s">
        <v>326</v>
      </c>
      <c r="AK16" s="22" t="s">
        <v>337</v>
      </c>
    </row>
    <row r="17" spans="1:37">
      <c r="A17" s="14" t="s">
        <v>248</v>
      </c>
      <c r="B17" s="14" t="s">
        <v>249</v>
      </c>
      <c r="C17" s="19">
        <v>39.771999999999998</v>
      </c>
      <c r="D17" s="19">
        <v>3.4963799453650637</v>
      </c>
      <c r="E17" s="20">
        <f t="shared" si="1"/>
        <v>3.4963799453650636E-3</v>
      </c>
      <c r="F17" s="20">
        <f t="shared" si="0"/>
        <v>4.8972744980744838E-2</v>
      </c>
      <c r="G17" s="19">
        <f t="shared" si="2"/>
        <v>15.596415598963324</v>
      </c>
      <c r="H17" s="19">
        <v>14.139988500000001</v>
      </c>
      <c r="I17" s="19">
        <v>121.548</v>
      </c>
      <c r="J17" s="19">
        <v>9.1290105452647037</v>
      </c>
      <c r="K17" s="20">
        <f t="shared" si="3"/>
        <v>9.1290105452647031E-3</v>
      </c>
      <c r="L17" s="20">
        <f t="shared" si="4"/>
        <v>0.10963941664862908</v>
      </c>
      <c r="M17" s="19">
        <f t="shared" si="5"/>
        <v>34.917011671537921</v>
      </c>
      <c r="N17" s="19">
        <v>-16.431460000000001</v>
      </c>
      <c r="O17" s="19">
        <f t="shared" si="6"/>
        <v>2.6109892768852174</v>
      </c>
      <c r="P17" s="19">
        <v>3.0855612415706157</v>
      </c>
      <c r="Q17" s="19">
        <f t="shared" si="7"/>
        <v>2.2387843828590217</v>
      </c>
      <c r="S17" s="14" t="s">
        <v>228</v>
      </c>
      <c r="T17" s="14" t="s">
        <v>229</v>
      </c>
      <c r="U17" s="14" t="s">
        <v>230</v>
      </c>
      <c r="V17" s="16">
        <v>42937</v>
      </c>
      <c r="W17" s="14" t="s">
        <v>167</v>
      </c>
      <c r="X17" s="14" t="s">
        <v>114</v>
      </c>
      <c r="Y17" s="14" t="s">
        <v>119</v>
      </c>
      <c r="Z17" s="14">
        <v>153</v>
      </c>
      <c r="AA17" s="14">
        <v>181</v>
      </c>
      <c r="AB17" s="14" t="s">
        <v>168</v>
      </c>
      <c r="AC17" s="14">
        <v>40.641119000000003</v>
      </c>
      <c r="AD17" s="14">
        <v>-73.199308000000002</v>
      </c>
      <c r="AE17" s="14" t="s">
        <v>360</v>
      </c>
      <c r="AF17" s="32" t="s">
        <v>363</v>
      </c>
      <c r="AG17" s="14" t="s">
        <v>216</v>
      </c>
      <c r="AH17" s="14" t="s">
        <v>324</v>
      </c>
      <c r="AI17" s="21" t="s">
        <v>325</v>
      </c>
      <c r="AJ17" s="14" t="s">
        <v>326</v>
      </c>
      <c r="AK17" s="22" t="s">
        <v>338</v>
      </c>
    </row>
    <row r="18" spans="1:37">
      <c r="A18" s="14" t="s">
        <v>250</v>
      </c>
      <c r="B18" s="14" t="s">
        <v>249</v>
      </c>
      <c r="C18" s="19">
        <v>46.613999999999997</v>
      </c>
      <c r="D18" s="19">
        <v>4.0978641952440684</v>
      </c>
      <c r="E18" s="20">
        <f t="shared" si="1"/>
        <v>4.0978641952440688E-3</v>
      </c>
      <c r="F18" s="20">
        <f t="shared" si="0"/>
        <v>5.73975544235251E-2</v>
      </c>
      <c r="G18" s="19">
        <f t="shared" si="2"/>
        <v>18.279475931058951</v>
      </c>
      <c r="H18" s="19">
        <v>15.078069300000001</v>
      </c>
      <c r="I18" s="19">
        <v>150.071</v>
      </c>
      <c r="J18" s="19">
        <v>11.271265191845353</v>
      </c>
      <c r="K18" s="20">
        <f t="shared" si="3"/>
        <v>1.1271265191845353E-2</v>
      </c>
      <c r="L18" s="20">
        <f t="shared" si="4"/>
        <v>0.13536789495406268</v>
      </c>
      <c r="M18" s="19">
        <f t="shared" si="5"/>
        <v>43.110794571357545</v>
      </c>
      <c r="N18" s="19">
        <v>-16.748993000000002</v>
      </c>
      <c r="O18" s="19">
        <f t="shared" si="6"/>
        <v>2.7505218950219597</v>
      </c>
      <c r="P18" s="19">
        <v>3.3032052082033361</v>
      </c>
      <c r="Q18" s="19">
        <f t="shared" si="7"/>
        <v>2.3584261788439624</v>
      </c>
      <c r="S18" s="14" t="s">
        <v>228</v>
      </c>
      <c r="T18" s="14" t="s">
        <v>229</v>
      </c>
      <c r="U18" s="14" t="s">
        <v>230</v>
      </c>
      <c r="V18" s="16">
        <v>42584</v>
      </c>
      <c r="W18" s="14" t="s">
        <v>159</v>
      </c>
      <c r="X18" s="14" t="s">
        <v>114</v>
      </c>
      <c r="Y18" s="14" t="s">
        <v>115</v>
      </c>
      <c r="Z18" s="14">
        <v>129</v>
      </c>
      <c r="AA18" s="14">
        <v>156</v>
      </c>
      <c r="AB18" s="14" t="s">
        <v>116</v>
      </c>
      <c r="AC18" s="14">
        <v>40.640408999999998</v>
      </c>
      <c r="AD18" s="14">
        <v>-73.191193999999996</v>
      </c>
      <c r="AE18" s="14" t="s">
        <v>360</v>
      </c>
      <c r="AF18" s="32" t="s">
        <v>363</v>
      </c>
      <c r="AG18" s="14" t="s">
        <v>216</v>
      </c>
      <c r="AH18" s="14" t="s">
        <v>324</v>
      </c>
      <c r="AI18" s="21" t="s">
        <v>325</v>
      </c>
      <c r="AJ18" s="14" t="s">
        <v>326</v>
      </c>
      <c r="AK18" s="22" t="s">
        <v>339</v>
      </c>
    </row>
    <row r="19" spans="1:37">
      <c r="A19" s="14" t="s">
        <v>251</v>
      </c>
      <c r="B19" s="14" t="s">
        <v>252</v>
      </c>
      <c r="C19" s="19">
        <v>49.360999999999997</v>
      </c>
      <c r="D19" s="19">
        <v>4.3393545832033817</v>
      </c>
      <c r="E19" s="20">
        <f t="shared" si="1"/>
        <v>4.3393545832033815E-3</v>
      </c>
      <c r="F19" s="20">
        <f t="shared" si="0"/>
        <v>6.0780037840554808E-2</v>
      </c>
      <c r="G19" s="19">
        <f t="shared" si="2"/>
        <v>19.173513514370601</v>
      </c>
      <c r="H19" s="19">
        <v>15.285609300000001</v>
      </c>
      <c r="I19" s="19">
        <v>124.083</v>
      </c>
      <c r="J19" s="19">
        <v>9.3194048070563067</v>
      </c>
      <c r="K19" s="20">
        <f t="shared" si="3"/>
        <v>9.3194048070563071E-3</v>
      </c>
      <c r="L19" s="20">
        <f t="shared" si="4"/>
        <v>0.11192605173274625</v>
      </c>
      <c r="M19" s="19">
        <f t="shared" si="5"/>
        <v>35.307902754809547</v>
      </c>
      <c r="N19" s="19">
        <v>-16.218405600000001</v>
      </c>
      <c r="O19" s="19">
        <f t="shared" si="6"/>
        <v>2.1476476808623857</v>
      </c>
      <c r="P19" s="19">
        <v>2.6216603053435112</v>
      </c>
      <c r="Q19" s="19">
        <f t="shared" si="7"/>
        <v>1.8414936171373169</v>
      </c>
      <c r="S19" s="14" t="s">
        <v>228</v>
      </c>
      <c r="T19" s="14" t="s">
        <v>229</v>
      </c>
      <c r="U19" s="14" t="s">
        <v>230</v>
      </c>
      <c r="V19" s="16">
        <v>42584</v>
      </c>
      <c r="W19" s="14" t="s">
        <v>158</v>
      </c>
      <c r="X19" s="14" t="s">
        <v>114</v>
      </c>
      <c r="Y19" s="14" t="s">
        <v>115</v>
      </c>
      <c r="Z19" s="14">
        <v>124</v>
      </c>
      <c r="AA19" s="14">
        <v>154</v>
      </c>
      <c r="AB19" s="14" t="s">
        <v>116</v>
      </c>
      <c r="AC19" s="14">
        <v>40.640408999999998</v>
      </c>
      <c r="AD19" s="14">
        <v>-73.191193999999996</v>
      </c>
      <c r="AE19" s="14" t="s">
        <v>360</v>
      </c>
      <c r="AF19" s="32" t="s">
        <v>363</v>
      </c>
      <c r="AG19" s="14" t="s">
        <v>216</v>
      </c>
      <c r="AH19" s="14" t="s">
        <v>324</v>
      </c>
      <c r="AI19" s="21" t="s">
        <v>325</v>
      </c>
      <c r="AJ19" s="14" t="s">
        <v>326</v>
      </c>
      <c r="AK19" s="22" t="s">
        <v>340</v>
      </c>
    </row>
    <row r="20" spans="1:37">
      <c r="A20" s="14" t="s">
        <v>253</v>
      </c>
      <c r="B20" s="14" t="s">
        <v>254</v>
      </c>
      <c r="C20" s="19">
        <v>97.474999999999994</v>
      </c>
      <c r="D20" s="19">
        <v>8.5690846619345162</v>
      </c>
      <c r="E20" s="20">
        <f t="shared" si="1"/>
        <v>8.569084661934517E-3</v>
      </c>
      <c r="F20" s="20">
        <f t="shared" si="0"/>
        <v>0.12002459813431821</v>
      </c>
      <c r="G20" s="19">
        <f t="shared" si="2"/>
        <v>20.729636983474649</v>
      </c>
      <c r="H20" s="19">
        <v>14.853926100000001</v>
      </c>
      <c r="I20" s="19">
        <v>196.25200000000001</v>
      </c>
      <c r="J20" s="19">
        <v>14.739745430030018</v>
      </c>
      <c r="K20" s="20">
        <f t="shared" si="3"/>
        <v>1.4739745430030017E-2</v>
      </c>
      <c r="L20" s="20">
        <f t="shared" si="4"/>
        <v>0.17702434261466049</v>
      </c>
      <c r="M20" s="19">
        <f t="shared" si="5"/>
        <v>30.5741524377652</v>
      </c>
      <c r="N20" s="19">
        <v>-16.573837699999999</v>
      </c>
      <c r="O20" s="19">
        <f t="shared" si="6"/>
        <v>1.7201073406949445</v>
      </c>
      <c r="P20" s="19">
        <v>2.1514968940228116</v>
      </c>
      <c r="Q20" s="19">
        <f t="shared" si="7"/>
        <v>1.4749005234456565</v>
      </c>
      <c r="S20" s="14" t="s">
        <v>228</v>
      </c>
      <c r="T20" s="14" t="s">
        <v>229</v>
      </c>
      <c r="U20" s="14" t="s">
        <v>230</v>
      </c>
      <c r="V20" s="16">
        <v>42570</v>
      </c>
      <c r="W20" s="14" t="s">
        <v>157</v>
      </c>
      <c r="X20" s="14" t="s">
        <v>114</v>
      </c>
      <c r="Y20" s="14" t="s">
        <v>119</v>
      </c>
      <c r="Z20" s="14">
        <v>122</v>
      </c>
      <c r="AA20" s="14">
        <v>151</v>
      </c>
      <c r="AB20" s="14" t="s">
        <v>122</v>
      </c>
      <c r="AC20" s="14">
        <v>40.653171999999998</v>
      </c>
      <c r="AD20" s="14">
        <v>-73.135930000000002</v>
      </c>
      <c r="AE20" s="14" t="s">
        <v>360</v>
      </c>
      <c r="AF20" s="32" t="s">
        <v>363</v>
      </c>
      <c r="AG20" s="14" t="s">
        <v>216</v>
      </c>
      <c r="AH20" s="14" t="s">
        <v>324</v>
      </c>
      <c r="AI20" s="21" t="s">
        <v>325</v>
      </c>
      <c r="AJ20" s="14" t="s">
        <v>326</v>
      </c>
      <c r="AK20" s="22" t="s">
        <v>341</v>
      </c>
    </row>
    <row r="21" spans="1:37">
      <c r="A21" s="14" t="s">
        <v>255</v>
      </c>
      <c r="B21" s="14" t="s">
        <v>17</v>
      </c>
      <c r="C21" s="19">
        <v>47.613999999999997</v>
      </c>
      <c r="D21" s="19">
        <v>4.1857747842354458</v>
      </c>
      <c r="E21" s="20">
        <f t="shared" si="1"/>
        <v>4.1857747842354454E-3</v>
      </c>
      <c r="F21" s="20">
        <f t="shared" si="0"/>
        <v>5.8628891670350618E-2</v>
      </c>
      <c r="G21" s="19">
        <f t="shared" si="2"/>
        <v>19.874200566220548</v>
      </c>
      <c r="H21" s="19">
        <v>15.543996600000002</v>
      </c>
      <c r="I21" s="19">
        <v>112.901</v>
      </c>
      <c r="J21" s="19">
        <v>8.4795670810785069</v>
      </c>
      <c r="K21" s="20">
        <f t="shared" si="3"/>
        <v>8.4795670810785071E-3</v>
      </c>
      <c r="L21" s="20">
        <f t="shared" si="4"/>
        <v>0.10183960064375287</v>
      </c>
      <c r="M21" s="19">
        <f t="shared" si="5"/>
        <v>34.521898523306064</v>
      </c>
      <c r="N21" s="19">
        <v>-15.643773300000001</v>
      </c>
      <c r="O21" s="19">
        <f t="shared" si="6"/>
        <v>2.0258058586941736</v>
      </c>
      <c r="P21" s="19">
        <v>2.4327708054100157</v>
      </c>
      <c r="Q21" s="19">
        <f t="shared" si="7"/>
        <v>1.7370207374268765</v>
      </c>
      <c r="S21" s="14" t="s">
        <v>228</v>
      </c>
      <c r="T21" s="14" t="s">
        <v>229</v>
      </c>
      <c r="U21" s="14" t="s">
        <v>230</v>
      </c>
      <c r="V21" s="16">
        <v>42570</v>
      </c>
      <c r="W21" s="14" t="s">
        <v>156</v>
      </c>
      <c r="X21" s="14" t="s">
        <v>114</v>
      </c>
      <c r="Y21" s="14" t="s">
        <v>119</v>
      </c>
      <c r="Z21" s="14">
        <v>120</v>
      </c>
      <c r="AA21" s="14">
        <v>149</v>
      </c>
      <c r="AB21" s="14" t="s">
        <v>124</v>
      </c>
      <c r="AC21" s="14">
        <v>40.643385000000002</v>
      </c>
      <c r="AD21" s="14">
        <v>-73.173389999999998</v>
      </c>
      <c r="AE21" s="14" t="s">
        <v>360</v>
      </c>
      <c r="AF21" s="32" t="s">
        <v>363</v>
      </c>
      <c r="AG21" s="14" t="s">
        <v>216</v>
      </c>
      <c r="AH21" s="14" t="s">
        <v>324</v>
      </c>
      <c r="AI21" s="21" t="s">
        <v>325</v>
      </c>
      <c r="AJ21" s="14" t="s">
        <v>326</v>
      </c>
      <c r="AK21" s="22" t="s">
        <v>342</v>
      </c>
    </row>
    <row r="22" spans="1:37">
      <c r="A22" s="14" t="s">
        <v>256</v>
      </c>
      <c r="B22" s="14" t="s">
        <v>257</v>
      </c>
      <c r="C22" s="19">
        <v>56.186999999999998</v>
      </c>
      <c r="D22" s="19">
        <v>4.9394322636585244</v>
      </c>
      <c r="E22" s="20">
        <f t="shared" si="1"/>
        <v>4.9394322636585244E-3</v>
      </c>
      <c r="F22" s="20">
        <f t="shared" si="0"/>
        <v>6.9185145887385849E-2</v>
      </c>
      <c r="G22" s="19">
        <f t="shared" si="2"/>
        <v>20.408597606898478</v>
      </c>
      <c r="H22" s="19">
        <v>15.804459300000001</v>
      </c>
      <c r="I22" s="19">
        <v>102.994</v>
      </c>
      <c r="J22" s="19">
        <v>7.735489782629025</v>
      </c>
      <c r="K22" s="20">
        <f t="shared" si="3"/>
        <v>7.7354897826290249E-3</v>
      </c>
      <c r="L22" s="20">
        <f t="shared" si="4"/>
        <v>9.2903232289374582E-2</v>
      </c>
      <c r="M22" s="19">
        <f t="shared" si="5"/>
        <v>27.405083271201942</v>
      </c>
      <c r="N22" s="19">
        <v>-15.602801299999998</v>
      </c>
      <c r="O22" s="19">
        <f t="shared" si="6"/>
        <v>1.5660686025684103</v>
      </c>
      <c r="P22" s="19">
        <v>1.9247260934350074</v>
      </c>
      <c r="Q22" s="19">
        <f t="shared" si="7"/>
        <v>1.3428205013919488</v>
      </c>
      <c r="S22" s="14" t="s">
        <v>228</v>
      </c>
      <c r="T22" s="14" t="s">
        <v>229</v>
      </c>
      <c r="U22" s="14" t="s">
        <v>230</v>
      </c>
      <c r="V22" s="16">
        <v>42566</v>
      </c>
      <c r="W22" s="14" t="s">
        <v>155</v>
      </c>
      <c r="X22" s="14" t="s">
        <v>132</v>
      </c>
      <c r="Y22" s="14" t="s">
        <v>115</v>
      </c>
      <c r="Z22" s="14">
        <v>140</v>
      </c>
      <c r="AA22" s="14">
        <v>175</v>
      </c>
      <c r="AB22" s="14" t="s">
        <v>122</v>
      </c>
      <c r="AC22" s="14">
        <v>40.653171999999998</v>
      </c>
      <c r="AD22" s="14">
        <v>-73.135930000000002</v>
      </c>
      <c r="AE22" s="14" t="s">
        <v>360</v>
      </c>
      <c r="AF22" s="32" t="s">
        <v>363</v>
      </c>
      <c r="AG22" s="14" t="s">
        <v>216</v>
      </c>
      <c r="AH22" s="14" t="s">
        <v>324</v>
      </c>
      <c r="AI22" s="21" t="s">
        <v>325</v>
      </c>
      <c r="AJ22" s="14" t="s">
        <v>326</v>
      </c>
      <c r="AK22" s="22" t="s">
        <v>343</v>
      </c>
    </row>
    <row r="23" spans="1:37">
      <c r="A23" s="14" t="s">
        <v>258</v>
      </c>
      <c r="B23" s="14" t="s">
        <v>64</v>
      </c>
      <c r="C23" s="19">
        <v>50.125999999999998</v>
      </c>
      <c r="D23" s="19">
        <v>4.4066061837817854</v>
      </c>
      <c r="E23" s="20">
        <f t="shared" si="1"/>
        <v>4.4066061837817853E-3</v>
      </c>
      <c r="F23" s="20">
        <f t="shared" si="0"/>
        <v>6.1722010834376333E-2</v>
      </c>
      <c r="G23" s="19">
        <f t="shared" si="2"/>
        <v>18.315136746105736</v>
      </c>
      <c r="H23" s="19">
        <v>15.3188157</v>
      </c>
      <c r="I23" s="19">
        <v>135.05600000000001</v>
      </c>
      <c r="J23" s="19">
        <v>10.143545333541233</v>
      </c>
      <c r="K23" s="20">
        <f t="shared" si="3"/>
        <v>1.0143545333541233E-2</v>
      </c>
      <c r="L23" s="20">
        <f t="shared" si="4"/>
        <v>0.12182397945583021</v>
      </c>
      <c r="M23" s="19">
        <f t="shared" si="5"/>
        <v>36.149548799949613</v>
      </c>
      <c r="N23" s="19">
        <v>-16.320835599999999</v>
      </c>
      <c r="O23" s="19">
        <f t="shared" si="6"/>
        <v>2.301895134372085</v>
      </c>
      <c r="P23" s="19">
        <v>2.8009877750611247</v>
      </c>
      <c r="Q23" s="19">
        <f t="shared" si="7"/>
        <v>1.9737526015270361</v>
      </c>
      <c r="S23" s="14" t="s">
        <v>228</v>
      </c>
      <c r="T23" s="14" t="s">
        <v>229</v>
      </c>
      <c r="U23" s="14" t="s">
        <v>230</v>
      </c>
      <c r="V23" s="16">
        <v>42550</v>
      </c>
      <c r="W23" s="14" t="s">
        <v>154</v>
      </c>
      <c r="X23" s="14" t="s">
        <v>114</v>
      </c>
      <c r="Y23" s="14" t="s">
        <v>119</v>
      </c>
      <c r="Z23" s="14">
        <v>132</v>
      </c>
      <c r="AA23" s="14">
        <v>161</v>
      </c>
      <c r="AB23" s="14" t="s">
        <v>122</v>
      </c>
      <c r="AC23" s="14">
        <v>40.653171999999998</v>
      </c>
      <c r="AD23" s="14">
        <v>-73.135930000000002</v>
      </c>
      <c r="AE23" s="14" t="s">
        <v>360</v>
      </c>
      <c r="AF23" s="32" t="s">
        <v>363</v>
      </c>
      <c r="AG23" s="14" t="s">
        <v>216</v>
      </c>
      <c r="AH23" s="14" t="s">
        <v>324</v>
      </c>
      <c r="AI23" s="21" t="s">
        <v>325</v>
      </c>
      <c r="AJ23" s="14" t="s">
        <v>326</v>
      </c>
      <c r="AK23" s="22" t="s">
        <v>344</v>
      </c>
    </row>
    <row r="24" spans="1:37">
      <c r="A24" s="14" t="s">
        <v>259</v>
      </c>
      <c r="B24" s="14" t="s">
        <v>260</v>
      </c>
      <c r="C24" s="19">
        <v>111.02800000000001</v>
      </c>
      <c r="D24" s="19">
        <v>9.7605368745346563</v>
      </c>
      <c r="E24" s="20">
        <f t="shared" si="1"/>
        <v>9.7605368745346567E-3</v>
      </c>
      <c r="F24" s="20">
        <f t="shared" si="0"/>
        <v>0.13671291184054457</v>
      </c>
      <c r="G24" s="19">
        <f t="shared" si="2"/>
        <v>19.958089319787529</v>
      </c>
      <c r="H24" s="19">
        <v>14.6100666</v>
      </c>
      <c r="I24" s="19">
        <v>257.55</v>
      </c>
      <c r="J24" s="19">
        <v>19.343606360721068</v>
      </c>
      <c r="K24" s="20">
        <f t="shared" si="3"/>
        <v>1.9343606360721067E-2</v>
      </c>
      <c r="L24" s="20">
        <f t="shared" si="4"/>
        <v>0.23231671239226001</v>
      </c>
      <c r="M24" s="19">
        <f t="shared" si="5"/>
        <v>33.914848524417515</v>
      </c>
      <c r="N24" s="19">
        <v>-16.266547700000004</v>
      </c>
      <c r="O24" s="19">
        <f t="shared" si="6"/>
        <v>1.9818178661041423</v>
      </c>
      <c r="P24" s="19">
        <v>2.4962718128827022</v>
      </c>
      <c r="Q24" s="19">
        <f t="shared" si="7"/>
        <v>1.6993033742359545</v>
      </c>
      <c r="S24" s="14" t="s">
        <v>228</v>
      </c>
      <c r="T24" s="14" t="s">
        <v>229</v>
      </c>
      <c r="U24" s="14" t="s">
        <v>230</v>
      </c>
      <c r="V24" s="16">
        <v>42247</v>
      </c>
      <c r="W24" s="14" t="s">
        <v>144</v>
      </c>
      <c r="X24" s="14" t="s">
        <v>114</v>
      </c>
      <c r="Y24" s="14" t="s">
        <v>115</v>
      </c>
      <c r="Z24" s="14">
        <v>109</v>
      </c>
      <c r="AA24" s="14">
        <v>138</v>
      </c>
      <c r="AB24" s="14" t="s">
        <v>122</v>
      </c>
      <c r="AC24" s="14">
        <v>40.653171999999998</v>
      </c>
      <c r="AD24" s="14">
        <v>-73.135930000000002</v>
      </c>
      <c r="AE24" s="14" t="s">
        <v>360</v>
      </c>
      <c r="AF24" s="32" t="s">
        <v>363</v>
      </c>
      <c r="AG24" s="14" t="s">
        <v>216</v>
      </c>
      <c r="AH24" s="14" t="s">
        <v>324</v>
      </c>
      <c r="AI24" s="21" t="s">
        <v>325</v>
      </c>
      <c r="AJ24" s="14" t="s">
        <v>326</v>
      </c>
      <c r="AK24" s="22" t="s">
        <v>345</v>
      </c>
    </row>
    <row r="25" spans="1:37">
      <c r="A25" s="14" t="s">
        <v>261</v>
      </c>
      <c r="B25" s="14" t="s">
        <v>262</v>
      </c>
      <c r="C25" s="19">
        <v>79.834000000000003</v>
      </c>
      <c r="D25" s="19">
        <v>7.0182539615376278</v>
      </c>
      <c r="E25" s="20">
        <f t="shared" si="1"/>
        <v>7.0182539615376276E-3</v>
      </c>
      <c r="F25" s="20">
        <f t="shared" si="0"/>
        <v>9.8302577763069096E-2</v>
      </c>
      <c r="G25" s="19">
        <f t="shared" si="2"/>
        <v>18.170531934023863</v>
      </c>
      <c r="H25" s="19">
        <v>14.6930826</v>
      </c>
      <c r="I25" s="19">
        <v>233.381</v>
      </c>
      <c r="J25" s="19">
        <v>17.528364185872427</v>
      </c>
      <c r="K25" s="20">
        <f t="shared" si="3"/>
        <v>1.7528364185872426E-2</v>
      </c>
      <c r="L25" s="20">
        <f t="shared" si="4"/>
        <v>0.21051565387232785</v>
      </c>
      <c r="M25" s="19">
        <f t="shared" si="5"/>
        <v>38.912320493960785</v>
      </c>
      <c r="N25" s="19">
        <v>-16.838107100000002</v>
      </c>
      <c r="O25" s="19">
        <f t="shared" si="6"/>
        <v>2.4975391716990734</v>
      </c>
      <c r="P25" s="19">
        <v>3.1018921750545942</v>
      </c>
      <c r="Q25" s="19">
        <f t="shared" si="7"/>
        <v>2.1415069539653073</v>
      </c>
      <c r="S25" s="14" t="s">
        <v>228</v>
      </c>
      <c r="T25" s="14" t="s">
        <v>229</v>
      </c>
      <c r="U25" s="14" t="s">
        <v>230</v>
      </c>
      <c r="V25" s="16">
        <v>41887</v>
      </c>
      <c r="W25" s="14" t="s">
        <v>133</v>
      </c>
      <c r="X25" s="14" t="s">
        <v>114</v>
      </c>
      <c r="Y25" s="14" t="s">
        <v>115</v>
      </c>
      <c r="Z25" s="14">
        <v>103</v>
      </c>
      <c r="AA25" s="14">
        <v>123</v>
      </c>
      <c r="AB25" s="14" t="s">
        <v>124</v>
      </c>
      <c r="AC25" s="14">
        <v>40.643385000000002</v>
      </c>
      <c r="AD25" s="14">
        <v>-73.173389999999998</v>
      </c>
      <c r="AE25" s="14" t="s">
        <v>361</v>
      </c>
      <c r="AF25" s="32" t="s">
        <v>363</v>
      </c>
      <c r="AG25" s="14" t="s">
        <v>297</v>
      </c>
      <c r="AH25" s="14" t="s">
        <v>324</v>
      </c>
      <c r="AI25" s="21" t="s">
        <v>325</v>
      </c>
      <c r="AJ25" s="14" t="s">
        <v>326</v>
      </c>
      <c r="AK25" s="22" t="s">
        <v>346</v>
      </c>
    </row>
    <row r="26" spans="1:37">
      <c r="A26" s="14" t="s">
        <v>263</v>
      </c>
      <c r="B26" s="14" t="s">
        <v>264</v>
      </c>
      <c r="C26" s="19">
        <v>44.215000000000003</v>
      </c>
      <c r="D26" s="19">
        <v>3.886966692253754</v>
      </c>
      <c r="E26" s="20">
        <f t="shared" si="1"/>
        <v>3.8869666922537538E-3</v>
      </c>
      <c r="F26" s="20">
        <f t="shared" si="0"/>
        <v>5.4443576368390652E-2</v>
      </c>
      <c r="G26" s="19">
        <f t="shared" si="2"/>
        <v>19.584020276399514</v>
      </c>
      <c r="H26" s="19">
        <v>14.2997943</v>
      </c>
      <c r="I26" s="19">
        <v>100.449</v>
      </c>
      <c r="J26" s="19">
        <v>7.5443444586607278</v>
      </c>
      <c r="K26" s="20">
        <f t="shared" si="3"/>
        <v>7.544344458660728E-3</v>
      </c>
      <c r="L26" s="20">
        <f t="shared" si="4"/>
        <v>9.0607576948515345E-2</v>
      </c>
      <c r="M26" s="19">
        <f t="shared" si="5"/>
        <v>32.592653578602636</v>
      </c>
      <c r="N26" s="19">
        <v>-17.453711400000003</v>
      </c>
      <c r="O26" s="19">
        <f t="shared" si="6"/>
        <v>1.9409336523762031</v>
      </c>
      <c r="P26" s="19">
        <v>2.3481381296219541</v>
      </c>
      <c r="Q26" s="19">
        <f t="shared" si="7"/>
        <v>1.6642473362775101</v>
      </c>
      <c r="S26" s="14" t="s">
        <v>228</v>
      </c>
      <c r="T26" s="14" t="s">
        <v>229</v>
      </c>
      <c r="U26" s="14" t="s">
        <v>230</v>
      </c>
      <c r="V26" s="16">
        <v>42242</v>
      </c>
      <c r="W26" s="14" t="s">
        <v>142</v>
      </c>
      <c r="X26" s="14" t="s">
        <v>114</v>
      </c>
      <c r="Y26" s="14" t="s">
        <v>115</v>
      </c>
      <c r="Z26" s="14">
        <v>96</v>
      </c>
      <c r="AA26" s="14">
        <v>131</v>
      </c>
      <c r="AB26" s="14" t="s">
        <v>122</v>
      </c>
      <c r="AC26" s="14">
        <v>40.653171999999998</v>
      </c>
      <c r="AD26" s="14">
        <v>-73.135930000000002</v>
      </c>
      <c r="AE26" s="14" t="s">
        <v>360</v>
      </c>
      <c r="AF26" s="32" t="s">
        <v>363</v>
      </c>
      <c r="AG26" s="14" t="s">
        <v>216</v>
      </c>
      <c r="AH26" s="14" t="s">
        <v>324</v>
      </c>
      <c r="AI26" s="21" t="s">
        <v>325</v>
      </c>
      <c r="AJ26" s="14" t="s">
        <v>326</v>
      </c>
      <c r="AK26" s="22" t="s">
        <v>347</v>
      </c>
    </row>
    <row r="27" spans="1:37">
      <c r="A27" s="14" t="s">
        <v>265</v>
      </c>
      <c r="B27" s="14" t="s">
        <v>266</v>
      </c>
      <c r="C27" s="19">
        <v>60.831000000000003</v>
      </c>
      <c r="D27" s="19">
        <v>5.3476890389344822</v>
      </c>
      <c r="E27" s="20">
        <f t="shared" si="1"/>
        <v>5.3476890389344825E-3</v>
      </c>
      <c r="F27" s="20">
        <f t="shared" si="0"/>
        <v>7.4903476061643617E-2</v>
      </c>
      <c r="G27" s="19">
        <f t="shared" si="2"/>
        <v>20.691567972829731</v>
      </c>
      <c r="H27" s="19">
        <v>14.656763100000001</v>
      </c>
      <c r="I27" s="19">
        <v>109.63500000000001</v>
      </c>
      <c r="J27" s="19">
        <v>8.2342701741706623</v>
      </c>
      <c r="K27" s="20">
        <f t="shared" si="3"/>
        <v>8.2342701741706624E-3</v>
      </c>
      <c r="L27" s="20">
        <f t="shared" si="4"/>
        <v>9.8893584791789654E-2</v>
      </c>
      <c r="M27" s="19">
        <f t="shared" si="5"/>
        <v>27.318669831986092</v>
      </c>
      <c r="N27" s="19">
        <v>-16.418144100000003</v>
      </c>
      <c r="O27" s="19">
        <f t="shared" si="6"/>
        <v>1.5397810370461118</v>
      </c>
      <c r="P27" s="19">
        <v>1.8977538681575867</v>
      </c>
      <c r="Q27" s="19">
        <f t="shared" si="7"/>
        <v>1.3202803126306553</v>
      </c>
      <c r="S27" s="14" t="s">
        <v>228</v>
      </c>
      <c r="T27" s="14" t="s">
        <v>229</v>
      </c>
      <c r="U27" s="14" t="s">
        <v>230</v>
      </c>
      <c r="V27" s="16">
        <v>41880</v>
      </c>
      <c r="W27" s="14" t="s">
        <v>128</v>
      </c>
      <c r="X27" s="14" t="s">
        <v>114</v>
      </c>
      <c r="Y27" s="14" t="s">
        <v>119</v>
      </c>
      <c r="Z27" s="14">
        <v>112</v>
      </c>
      <c r="AA27" s="14">
        <v>136</v>
      </c>
      <c r="AB27" s="14" t="s">
        <v>122</v>
      </c>
      <c r="AC27" s="14">
        <v>40.653171999999998</v>
      </c>
      <c r="AD27" s="14">
        <v>-73.135930000000002</v>
      </c>
      <c r="AE27" s="14" t="s">
        <v>361</v>
      </c>
      <c r="AF27" s="32" t="s">
        <v>363</v>
      </c>
      <c r="AG27" s="14" t="s">
        <v>297</v>
      </c>
      <c r="AH27" s="14" t="s">
        <v>324</v>
      </c>
      <c r="AI27" s="21" t="s">
        <v>325</v>
      </c>
      <c r="AJ27" s="14" t="s">
        <v>326</v>
      </c>
      <c r="AK27" s="22" t="s">
        <v>348</v>
      </c>
    </row>
    <row r="28" spans="1:37">
      <c r="A28" s="14" t="s">
        <v>267</v>
      </c>
      <c r="B28" s="14" t="s">
        <v>249</v>
      </c>
      <c r="C28" s="19">
        <v>58.917999999999999</v>
      </c>
      <c r="D28" s="19">
        <v>5.1795160821939765</v>
      </c>
      <c r="E28" s="20">
        <f t="shared" si="1"/>
        <v>5.1795160821939768E-3</v>
      </c>
      <c r="F28" s="20">
        <f t="shared" si="0"/>
        <v>7.254792790846637E-2</v>
      </c>
      <c r="G28" s="19">
        <f t="shared" si="2"/>
        <v>23.104435639638972</v>
      </c>
      <c r="H28" s="19">
        <v>15.4557921</v>
      </c>
      <c r="I28" s="19">
        <v>97.481999999999999</v>
      </c>
      <c r="J28" s="19">
        <v>7.321504310835997</v>
      </c>
      <c r="K28" s="20">
        <f t="shared" si="3"/>
        <v>7.3215043108359971E-3</v>
      </c>
      <c r="L28" s="20">
        <f t="shared" si="4"/>
        <v>8.7931266773140324E-2</v>
      </c>
      <c r="M28" s="19">
        <f t="shared" si="5"/>
        <v>28.003588144312204</v>
      </c>
      <c r="N28" s="19">
        <v>-15.824050099999999</v>
      </c>
      <c r="O28" s="19">
        <f t="shared" si="6"/>
        <v>1.4135498750560307</v>
      </c>
      <c r="P28" s="19">
        <v>1.7282126419654977</v>
      </c>
      <c r="Q28" s="19">
        <f t="shared" si="7"/>
        <v>1.2120438075651601</v>
      </c>
      <c r="S28" s="14" t="s">
        <v>228</v>
      </c>
      <c r="T28" s="14" t="s">
        <v>229</v>
      </c>
      <c r="U28" s="14" t="s">
        <v>230</v>
      </c>
      <c r="V28" s="16">
        <v>41880</v>
      </c>
      <c r="W28" s="14" t="s">
        <v>129</v>
      </c>
      <c r="X28" s="14" t="s">
        <v>114</v>
      </c>
      <c r="Y28" s="14" t="s">
        <v>115</v>
      </c>
      <c r="Z28" s="14">
        <v>134</v>
      </c>
      <c r="AA28" s="14">
        <v>163</v>
      </c>
      <c r="AB28" s="14" t="s">
        <v>124</v>
      </c>
      <c r="AC28" s="14">
        <v>40.643385000000002</v>
      </c>
      <c r="AD28" s="14">
        <v>-73.173389999999998</v>
      </c>
      <c r="AE28" s="14" t="s">
        <v>361</v>
      </c>
      <c r="AF28" s="32" t="s">
        <v>363</v>
      </c>
      <c r="AG28" s="14" t="s">
        <v>297</v>
      </c>
      <c r="AH28" s="14" t="s">
        <v>324</v>
      </c>
      <c r="AI28" s="21" t="s">
        <v>325</v>
      </c>
      <c r="AJ28" s="14" t="s">
        <v>326</v>
      </c>
      <c r="AK28" s="22" t="s">
        <v>349</v>
      </c>
    </row>
    <row r="29" spans="1:37">
      <c r="A29" s="14" t="s">
        <v>268</v>
      </c>
      <c r="B29" s="14" t="s">
        <v>269</v>
      </c>
      <c r="C29" s="19">
        <v>47.613</v>
      </c>
      <c r="D29" s="19">
        <v>4.1856868736464543</v>
      </c>
      <c r="E29" s="20">
        <f t="shared" si="1"/>
        <v>4.1856868736464539E-3</v>
      </c>
      <c r="F29" s="20">
        <f t="shared" si="0"/>
        <v>5.8627660333103786E-2</v>
      </c>
      <c r="G29" s="19">
        <f t="shared" si="2"/>
        <v>19.477628017642452</v>
      </c>
      <c r="H29" s="19">
        <v>14.596576500000001</v>
      </c>
      <c r="I29" s="19">
        <v>96.408000000000001</v>
      </c>
      <c r="J29" s="19">
        <v>7.240840233059199</v>
      </c>
      <c r="K29" s="20">
        <f t="shared" si="3"/>
        <v>7.2408402330591988E-3</v>
      </c>
      <c r="L29" s="20">
        <f t="shared" si="4"/>
        <v>8.6962491199040981E-2</v>
      </c>
      <c r="M29" s="19">
        <f t="shared" si="5"/>
        <v>28.891193089382387</v>
      </c>
      <c r="N29" s="19">
        <v>-17.051161499999999</v>
      </c>
      <c r="O29" s="19">
        <f t="shared" si="6"/>
        <v>1.7299049001128888</v>
      </c>
      <c r="P29" s="19">
        <v>2.1239181262562039</v>
      </c>
      <c r="Q29" s="19">
        <f t="shared" si="7"/>
        <v>1.4833014093509391</v>
      </c>
      <c r="S29" s="14" t="s">
        <v>228</v>
      </c>
      <c r="T29" s="14" t="s">
        <v>229</v>
      </c>
      <c r="U29" s="14" t="s">
        <v>230</v>
      </c>
      <c r="V29" s="16">
        <v>42228</v>
      </c>
      <c r="W29" s="14" t="s">
        <v>141</v>
      </c>
      <c r="X29" s="14" t="s">
        <v>114</v>
      </c>
      <c r="Y29" s="14" t="s">
        <v>115</v>
      </c>
      <c r="Z29" s="14">
        <v>91</v>
      </c>
      <c r="AA29" s="14">
        <v>110</v>
      </c>
      <c r="AB29" s="14" t="s">
        <v>122</v>
      </c>
      <c r="AC29" s="14">
        <v>40.653171999999998</v>
      </c>
      <c r="AD29" s="14">
        <v>-73.135930000000002</v>
      </c>
      <c r="AE29" s="14" t="s">
        <v>360</v>
      </c>
      <c r="AF29" s="32" t="s">
        <v>363</v>
      </c>
      <c r="AG29" s="14" t="s">
        <v>216</v>
      </c>
      <c r="AH29" s="14" t="s">
        <v>324</v>
      </c>
      <c r="AI29" s="21" t="s">
        <v>325</v>
      </c>
      <c r="AJ29" s="14" t="s">
        <v>326</v>
      </c>
      <c r="AK29" s="22" t="s">
        <v>350</v>
      </c>
    </row>
    <row r="30" spans="1:37">
      <c r="A30" s="14" t="s">
        <v>270</v>
      </c>
      <c r="B30" s="14" t="s">
        <v>271</v>
      </c>
      <c r="C30" s="19">
        <v>85.691999999999993</v>
      </c>
      <c r="D30" s="19">
        <v>7.5332341918491155</v>
      </c>
      <c r="E30" s="20">
        <f t="shared" si="1"/>
        <v>7.5332341918491154E-3</v>
      </c>
      <c r="F30" s="20">
        <f t="shared" si="0"/>
        <v>0.105515751354973</v>
      </c>
      <c r="G30" s="19">
        <f t="shared" si="2"/>
        <v>21.187901878508637</v>
      </c>
      <c r="H30" s="19">
        <v>15.110237999999999</v>
      </c>
      <c r="I30" s="19">
        <v>172.83199999999999</v>
      </c>
      <c r="J30" s="19">
        <v>12.980757812215659</v>
      </c>
      <c r="K30" s="20">
        <f t="shared" si="3"/>
        <v>1.2980757812215658E-2</v>
      </c>
      <c r="L30" s="20">
        <f t="shared" si="4"/>
        <v>0.15589890132471004</v>
      </c>
      <c r="M30" s="19">
        <f t="shared" si="5"/>
        <v>31.305000266006033</v>
      </c>
      <c r="N30" s="19">
        <v>-15.748251900000001</v>
      </c>
      <c r="O30" s="19">
        <f t="shared" si="6"/>
        <v>1.7231321211626089</v>
      </c>
      <c r="P30" s="19">
        <v>2.1478646583102186</v>
      </c>
      <c r="Q30" s="19">
        <f t="shared" si="7"/>
        <v>1.4774941117581537</v>
      </c>
      <c r="S30" s="14" t="s">
        <v>228</v>
      </c>
      <c r="T30" s="14" t="s">
        <v>229</v>
      </c>
      <c r="U30" s="14" t="s">
        <v>230</v>
      </c>
      <c r="V30" s="16">
        <v>42544</v>
      </c>
      <c r="W30" s="14" t="s">
        <v>150</v>
      </c>
      <c r="X30" s="14" t="s">
        <v>132</v>
      </c>
      <c r="Y30" s="14" t="s">
        <v>119</v>
      </c>
      <c r="Z30" s="14">
        <v>123</v>
      </c>
      <c r="AA30" s="14">
        <v>147</v>
      </c>
      <c r="AB30" s="14" t="s">
        <v>122</v>
      </c>
      <c r="AC30" s="14">
        <v>40.653171999999998</v>
      </c>
      <c r="AD30" s="14">
        <v>-73.135930000000002</v>
      </c>
      <c r="AE30" s="14" t="s">
        <v>360</v>
      </c>
      <c r="AF30" s="32" t="s">
        <v>363</v>
      </c>
      <c r="AG30" s="14" t="s">
        <v>216</v>
      </c>
      <c r="AH30" s="14" t="s">
        <v>324</v>
      </c>
      <c r="AI30" s="21" t="s">
        <v>325</v>
      </c>
      <c r="AJ30" s="14" t="s">
        <v>326</v>
      </c>
      <c r="AK30" s="22" t="s">
        <v>351</v>
      </c>
    </row>
    <row r="31" spans="1:37">
      <c r="A31" s="14" t="s">
        <v>272</v>
      </c>
      <c r="B31" s="14" t="s">
        <v>273</v>
      </c>
      <c r="C31" s="19">
        <v>43.695999999999998</v>
      </c>
      <c r="D31" s="19">
        <v>3.8413410965672288</v>
      </c>
      <c r="E31" s="20">
        <f t="shared" si="1"/>
        <v>3.8413410965672289E-3</v>
      </c>
      <c r="F31" s="20">
        <f t="shared" si="0"/>
        <v>5.3804512337288203E-2</v>
      </c>
      <c r="G31" s="19">
        <f t="shared" si="2"/>
        <v>16.206178414845844</v>
      </c>
      <c r="H31" s="19">
        <v>14.1773457</v>
      </c>
      <c r="I31" s="19">
        <v>135.661</v>
      </c>
      <c r="J31" s="19">
        <v>10.188984595231144</v>
      </c>
      <c r="K31" s="20">
        <f t="shared" si="3"/>
        <v>1.0188984595231144E-2</v>
      </c>
      <c r="L31" s="20">
        <f t="shared" si="4"/>
        <v>0.12236970498872604</v>
      </c>
      <c r="M31" s="19">
        <f t="shared" si="5"/>
        <v>36.858344876122302</v>
      </c>
      <c r="N31" s="19">
        <v>-16.889322100000001</v>
      </c>
      <c r="O31" s="19">
        <f t="shared" si="6"/>
        <v>2.6524550512674896</v>
      </c>
      <c r="P31" s="19">
        <v>3.2025198733420428</v>
      </c>
      <c r="Q31" s="19">
        <f t="shared" si="7"/>
        <v>2.2743390781356458</v>
      </c>
      <c r="S31" s="14" t="s">
        <v>228</v>
      </c>
      <c r="T31" s="14" t="s">
        <v>229</v>
      </c>
      <c r="U31" s="14" t="s">
        <v>230</v>
      </c>
      <c r="V31" s="16">
        <v>42550</v>
      </c>
      <c r="W31" s="14" t="s">
        <v>151</v>
      </c>
      <c r="X31" s="14" t="s">
        <v>132</v>
      </c>
      <c r="Y31" s="14" t="s">
        <v>115</v>
      </c>
      <c r="Z31" s="14">
        <v>125</v>
      </c>
      <c r="AA31" s="14">
        <v>149</v>
      </c>
      <c r="AB31" s="14" t="s">
        <v>122</v>
      </c>
      <c r="AC31" s="14">
        <v>40.653171999999998</v>
      </c>
      <c r="AD31" s="14">
        <v>-73.135930000000002</v>
      </c>
      <c r="AE31" s="14" t="s">
        <v>360</v>
      </c>
      <c r="AF31" s="32" t="s">
        <v>363</v>
      </c>
      <c r="AG31" s="14" t="s">
        <v>216</v>
      </c>
      <c r="AH31" s="14" t="s">
        <v>324</v>
      </c>
      <c r="AI31" s="21" t="s">
        <v>325</v>
      </c>
      <c r="AJ31" s="14" t="s">
        <v>326</v>
      </c>
      <c r="AK31" s="22" t="s">
        <v>352</v>
      </c>
    </row>
    <row r="32" spans="1:37">
      <c r="A32" s="14" t="s">
        <v>274</v>
      </c>
      <c r="B32" s="14" t="s">
        <v>64</v>
      </c>
      <c r="C32" s="19">
        <v>43.109000000000002</v>
      </c>
      <c r="D32" s="19">
        <v>3.7897375808292906</v>
      </c>
      <c r="E32" s="20">
        <f t="shared" si="1"/>
        <v>3.7897375808292905E-3</v>
      </c>
      <c r="F32" s="20">
        <f t="shared" si="0"/>
        <v>5.3081717373401623E-2</v>
      </c>
      <c r="G32" s="19">
        <f t="shared" si="2"/>
        <v>15.75125144611324</v>
      </c>
      <c r="H32" s="19">
        <v>14.8227951</v>
      </c>
      <c r="I32" s="19">
        <v>160.47499999999999</v>
      </c>
      <c r="J32" s="19">
        <v>12.052670280476464</v>
      </c>
      <c r="K32" s="20">
        <f t="shared" si="3"/>
        <v>1.2052670280476465E-2</v>
      </c>
      <c r="L32" s="20">
        <f t="shared" si="4"/>
        <v>0.14475257006852235</v>
      </c>
      <c r="M32" s="19">
        <f t="shared" si="5"/>
        <v>42.953284886801882</v>
      </c>
      <c r="N32" s="19">
        <v>-16.555400300000002</v>
      </c>
      <c r="O32" s="19">
        <f t="shared" si="6"/>
        <v>3.1803442912369237</v>
      </c>
      <c r="P32" s="19">
        <v>3.7970351186622313</v>
      </c>
      <c r="Q32" s="19">
        <f t="shared" si="7"/>
        <v>2.7269760141757486</v>
      </c>
      <c r="S32" s="14" t="s">
        <v>228</v>
      </c>
      <c r="T32" s="14" t="s">
        <v>229</v>
      </c>
      <c r="U32" s="14" t="s">
        <v>230</v>
      </c>
      <c r="V32" s="16">
        <v>42550</v>
      </c>
      <c r="W32" s="14" t="s">
        <v>153</v>
      </c>
      <c r="X32" s="14" t="s">
        <v>114</v>
      </c>
      <c r="Y32" s="14" t="s">
        <v>115</v>
      </c>
      <c r="Z32" s="14">
        <v>134</v>
      </c>
      <c r="AA32" s="14">
        <v>165</v>
      </c>
      <c r="AB32" s="14" t="s">
        <v>122</v>
      </c>
      <c r="AC32" s="14">
        <v>40.653171999999998</v>
      </c>
      <c r="AD32" s="14">
        <v>-73.135930000000002</v>
      </c>
      <c r="AE32" s="14" t="s">
        <v>360</v>
      </c>
      <c r="AF32" s="32" t="s">
        <v>363</v>
      </c>
      <c r="AG32" s="14" t="s">
        <v>216</v>
      </c>
      <c r="AH32" s="14" t="s">
        <v>324</v>
      </c>
      <c r="AI32" s="21" t="s">
        <v>325</v>
      </c>
      <c r="AJ32" s="14" t="s">
        <v>326</v>
      </c>
      <c r="AK32" s="22" t="s">
        <v>353</v>
      </c>
    </row>
    <row r="33" spans="1:37">
      <c r="A33" s="14" t="s">
        <v>275</v>
      </c>
      <c r="B33" s="14" t="s">
        <v>276</v>
      </c>
      <c r="C33" s="19">
        <v>52.228999999999999</v>
      </c>
      <c r="D33" s="19">
        <v>4.5914821524306531</v>
      </c>
      <c r="E33" s="20">
        <f t="shared" si="1"/>
        <v>4.5914821524306532E-3</v>
      </c>
      <c r="F33" s="20">
        <f t="shared" si="0"/>
        <v>6.4311513064450432E-2</v>
      </c>
      <c r="G33" s="19">
        <f t="shared" si="2"/>
        <v>19.312766686021149</v>
      </c>
      <c r="H33" s="19">
        <v>13.92726</v>
      </c>
      <c r="I33" s="19">
        <v>123.43899999999999</v>
      </c>
      <c r="J33" s="19">
        <v>9.2710364028772965</v>
      </c>
      <c r="K33" s="20">
        <f t="shared" si="3"/>
        <v>9.2710364028772956E-3</v>
      </c>
      <c r="L33" s="20">
        <f t="shared" si="4"/>
        <v>0.11134514719855632</v>
      </c>
      <c r="M33" s="19">
        <f t="shared" si="5"/>
        <v>33.436981140707601</v>
      </c>
      <c r="N33" s="19">
        <v>-16.606615300000001</v>
      </c>
      <c r="O33" s="19">
        <f t="shared" si="6"/>
        <v>2.0191816269980198</v>
      </c>
      <c r="P33" s="19">
        <v>2.4425361929300982</v>
      </c>
      <c r="Q33" s="19">
        <f t="shared" si="7"/>
        <v>1.731340811200798</v>
      </c>
      <c r="S33" s="14" t="s">
        <v>228</v>
      </c>
      <c r="T33" s="14" t="s">
        <v>229</v>
      </c>
      <c r="U33" s="14" t="s">
        <v>230</v>
      </c>
      <c r="V33" s="16">
        <v>42251</v>
      </c>
      <c r="W33" s="14" t="s">
        <v>146</v>
      </c>
      <c r="X33" s="14" t="s">
        <v>114</v>
      </c>
      <c r="Y33" s="14" t="s">
        <v>115</v>
      </c>
      <c r="Z33" s="14">
        <v>117</v>
      </c>
      <c r="AA33" s="14">
        <v>140</v>
      </c>
      <c r="AB33" s="14" t="s">
        <v>124</v>
      </c>
      <c r="AC33" s="14">
        <v>40.643385000000002</v>
      </c>
      <c r="AD33" s="14">
        <v>-73.173389999999998</v>
      </c>
      <c r="AE33" s="14" t="s">
        <v>360</v>
      </c>
      <c r="AF33" s="32" t="s">
        <v>363</v>
      </c>
      <c r="AG33" s="14" t="s">
        <v>216</v>
      </c>
      <c r="AH33" s="14" t="s">
        <v>324</v>
      </c>
      <c r="AI33" s="21" t="s">
        <v>325</v>
      </c>
      <c r="AJ33" s="14" t="s">
        <v>326</v>
      </c>
      <c r="AK33" s="22" t="s">
        <v>354</v>
      </c>
    </row>
    <row r="34" spans="1:37">
      <c r="A34" s="14" t="s">
        <v>277</v>
      </c>
      <c r="B34" s="14" t="s">
        <v>278</v>
      </c>
      <c r="C34" s="19">
        <v>37.103999999999999</v>
      </c>
      <c r="D34" s="19">
        <v>3.2618344939360688</v>
      </c>
      <c r="E34" s="20">
        <f t="shared" si="1"/>
        <v>3.261834493936069E-3</v>
      </c>
      <c r="F34" s="20">
        <f t="shared" si="0"/>
        <v>4.5687537206214338E-2</v>
      </c>
      <c r="G34" s="19">
        <f t="shared" si="2"/>
        <v>16.613649893168851</v>
      </c>
      <c r="H34" s="19">
        <v>14.4263937</v>
      </c>
      <c r="I34" s="19">
        <v>119.20099999999999</v>
      </c>
      <c r="J34" s="19">
        <v>8.9527362523949208</v>
      </c>
      <c r="K34" s="20">
        <f t="shared" si="3"/>
        <v>8.9527362523949203E-3</v>
      </c>
      <c r="L34" s="20">
        <f t="shared" si="4"/>
        <v>0.10752236239126299</v>
      </c>
      <c r="M34" s="19">
        <f t="shared" si="5"/>
        <v>39.09904086955018</v>
      </c>
      <c r="N34" s="19">
        <v>-18.297734599999998</v>
      </c>
      <c r="O34" s="19">
        <f t="shared" si="6"/>
        <v>2.7446935977403371</v>
      </c>
      <c r="P34" s="19">
        <v>3.2338640056875887</v>
      </c>
      <c r="Q34" s="19">
        <f t="shared" si="7"/>
        <v>2.3534287240293175</v>
      </c>
      <c r="S34" s="14" t="s">
        <v>228</v>
      </c>
      <c r="T34" s="14" t="s">
        <v>229</v>
      </c>
      <c r="U34" s="14" t="s">
        <v>230</v>
      </c>
      <c r="V34" s="16">
        <v>42247</v>
      </c>
      <c r="W34" s="14" t="s">
        <v>145</v>
      </c>
      <c r="X34" s="14" t="s">
        <v>114</v>
      </c>
      <c r="Y34" s="14" t="s">
        <v>119</v>
      </c>
      <c r="Z34" s="14">
        <v>107</v>
      </c>
      <c r="AA34" s="14">
        <v>130</v>
      </c>
      <c r="AB34" s="14" t="s">
        <v>122</v>
      </c>
      <c r="AC34" s="14">
        <v>40.653171999999998</v>
      </c>
      <c r="AD34" s="14">
        <v>-73.135930000000002</v>
      </c>
      <c r="AE34" s="14" t="s">
        <v>360</v>
      </c>
      <c r="AF34" s="32" t="s">
        <v>363</v>
      </c>
      <c r="AG34" s="14" t="s">
        <v>216</v>
      </c>
      <c r="AH34" s="14" t="s">
        <v>324</v>
      </c>
      <c r="AI34" s="21" t="s">
        <v>325</v>
      </c>
      <c r="AJ34" s="14" t="s">
        <v>326</v>
      </c>
      <c r="AK34" s="22" t="s">
        <v>355</v>
      </c>
    </row>
    <row r="35" spans="1:37">
      <c r="A35" s="14" t="s">
        <v>279</v>
      </c>
      <c r="B35" s="14" t="s">
        <v>280</v>
      </c>
      <c r="C35" s="19">
        <v>79.069999999999993</v>
      </c>
      <c r="D35" s="19">
        <v>6.9510902715482139</v>
      </c>
      <c r="E35" s="20">
        <f t="shared" si="1"/>
        <v>6.9510902715482136E-3</v>
      </c>
      <c r="F35" s="20">
        <f t="shared" si="0"/>
        <v>9.7361836106494362E-2</v>
      </c>
      <c r="G35" s="19">
        <f t="shared" si="2"/>
        <v>22.077513856347927</v>
      </c>
      <c r="H35" s="19">
        <v>15.051089099999999</v>
      </c>
      <c r="I35" s="19">
        <v>148.55500000000001</v>
      </c>
      <c r="J35" s="19">
        <v>11.157404165858738</v>
      </c>
      <c r="K35" s="20">
        <f t="shared" si="3"/>
        <v>1.1157404165858737E-2</v>
      </c>
      <c r="L35" s="20">
        <f t="shared" si="4"/>
        <v>0.13400042403196344</v>
      </c>
      <c r="M35" s="19">
        <f t="shared" si="5"/>
        <v>30.385583680717332</v>
      </c>
      <c r="N35" s="19">
        <v>-16.085246599999998</v>
      </c>
      <c r="O35" s="19">
        <f t="shared" si="6"/>
        <v>1.6051300918256746</v>
      </c>
      <c r="P35" s="19">
        <v>1.9946579040314849</v>
      </c>
      <c r="Q35" s="19">
        <f t="shared" si="7"/>
        <v>1.376313650097907</v>
      </c>
      <c r="S35" s="14" t="s">
        <v>228</v>
      </c>
      <c r="T35" s="14" t="s">
        <v>229</v>
      </c>
      <c r="U35" s="14" t="s">
        <v>230</v>
      </c>
      <c r="V35" s="16">
        <v>41887</v>
      </c>
      <c r="W35" s="14" t="s">
        <v>131</v>
      </c>
      <c r="X35" s="14" t="s">
        <v>132</v>
      </c>
      <c r="Y35" s="14" t="s">
        <v>119</v>
      </c>
      <c r="Z35" s="14">
        <v>141</v>
      </c>
      <c r="AA35" s="14">
        <v>151</v>
      </c>
      <c r="AB35" s="14" t="s">
        <v>124</v>
      </c>
      <c r="AC35" s="14">
        <v>40.643385000000002</v>
      </c>
      <c r="AD35" s="14">
        <v>-73.173389999999998</v>
      </c>
      <c r="AE35" s="14" t="s">
        <v>361</v>
      </c>
      <c r="AF35" s="32" t="s">
        <v>363</v>
      </c>
      <c r="AG35" s="14" t="s">
        <v>297</v>
      </c>
      <c r="AH35" s="14" t="s">
        <v>324</v>
      </c>
      <c r="AI35" s="21" t="s">
        <v>325</v>
      </c>
      <c r="AJ35" s="14" t="s">
        <v>326</v>
      </c>
      <c r="AK35" s="22" t="s">
        <v>356</v>
      </c>
    </row>
    <row r="36" spans="1:37">
      <c r="A36" s="14" t="s">
        <v>281</v>
      </c>
      <c r="B36" s="14" t="s">
        <v>282</v>
      </c>
      <c r="C36" s="19">
        <v>116.678</v>
      </c>
      <c r="D36" s="19">
        <v>10.257231702335938</v>
      </c>
      <c r="E36" s="20">
        <f t="shared" si="1"/>
        <v>1.0257231702335938E-2</v>
      </c>
      <c r="F36" s="20">
        <f t="shared" si="0"/>
        <v>0.14366996728510878</v>
      </c>
      <c r="G36" s="19">
        <f t="shared" si="2"/>
        <v>22.768616051522788</v>
      </c>
      <c r="H36" s="19">
        <v>15.546072000000001</v>
      </c>
      <c r="I36" s="19">
        <v>187.95</v>
      </c>
      <c r="J36" s="19">
        <v>14.116213610939718</v>
      </c>
      <c r="K36" s="20">
        <f t="shared" si="3"/>
        <v>1.4116213610939718E-2</v>
      </c>
      <c r="L36" s="20">
        <f t="shared" si="4"/>
        <v>0.16953572546738602</v>
      </c>
      <c r="M36" s="19">
        <f t="shared" si="5"/>
        <v>26.867785335560384</v>
      </c>
      <c r="N36" s="19">
        <v>-15.6458219</v>
      </c>
      <c r="O36" s="19">
        <f t="shared" si="6"/>
        <v>1.376220604212826</v>
      </c>
      <c r="P36" s="19">
        <v>1.7382233599777093</v>
      </c>
      <c r="Q36" s="19">
        <f t="shared" si="7"/>
        <v>1.1800359439836678</v>
      </c>
      <c r="S36" s="14" t="s">
        <v>228</v>
      </c>
      <c r="T36" s="14" t="s">
        <v>229</v>
      </c>
      <c r="U36" s="14" t="s">
        <v>230</v>
      </c>
      <c r="V36" s="16">
        <v>42228</v>
      </c>
      <c r="W36" s="14" t="s">
        <v>140</v>
      </c>
      <c r="X36" s="14" t="s">
        <v>132</v>
      </c>
      <c r="Y36" s="14" t="s">
        <v>119</v>
      </c>
      <c r="Z36" s="14">
        <v>146</v>
      </c>
      <c r="AA36" s="14">
        <v>118</v>
      </c>
      <c r="AB36" s="14" t="s">
        <v>122</v>
      </c>
      <c r="AC36" s="14">
        <v>40.653171999999998</v>
      </c>
      <c r="AD36" s="14">
        <v>-73.135930000000002</v>
      </c>
      <c r="AE36" s="14" t="s">
        <v>360</v>
      </c>
      <c r="AF36" s="32" t="s">
        <v>363</v>
      </c>
      <c r="AG36" s="14" t="s">
        <v>216</v>
      </c>
      <c r="AH36" s="14" t="s">
        <v>324</v>
      </c>
      <c r="AI36" s="21" t="s">
        <v>325</v>
      </c>
      <c r="AJ36" s="14" t="s">
        <v>326</v>
      </c>
      <c r="AK36" s="22" t="s">
        <v>357</v>
      </c>
    </row>
    <row r="37" spans="1:37">
      <c r="A37" s="14" t="s">
        <v>283</v>
      </c>
      <c r="B37" s="14" t="s">
        <v>284</v>
      </c>
      <c r="C37" s="19">
        <v>76.135999999999996</v>
      </c>
      <c r="D37" s="19">
        <v>6.6931606034475131</v>
      </c>
      <c r="E37" s="20">
        <f t="shared" si="1"/>
        <v>6.6931606034475134E-3</v>
      </c>
      <c r="F37" s="20">
        <f t="shared" si="0"/>
        <v>9.3749092624308292E-2</v>
      </c>
      <c r="G37" s="19">
        <f t="shared" si="2"/>
        <v>19.695187526115188</v>
      </c>
      <c r="H37" s="19">
        <v>15.2596668</v>
      </c>
      <c r="I37" s="19">
        <v>170.71799999999999</v>
      </c>
      <c r="J37" s="19">
        <v>12.821983268062819</v>
      </c>
      <c r="K37" s="20">
        <f t="shared" si="3"/>
        <v>1.2821983268062819E-2</v>
      </c>
      <c r="L37" s="20">
        <f t="shared" si="4"/>
        <v>0.15399201904943446</v>
      </c>
      <c r="M37" s="19">
        <f t="shared" si="5"/>
        <v>32.351264506183711</v>
      </c>
      <c r="N37" s="19">
        <v>-16.511355399999999</v>
      </c>
      <c r="O37" s="19">
        <f t="shared" si="6"/>
        <v>1.9156843870530273</v>
      </c>
      <c r="P37" s="19">
        <v>2.361987556575841</v>
      </c>
      <c r="Q37" s="19">
        <f t="shared" si="7"/>
        <v>1.6425974346924583</v>
      </c>
      <c r="S37" s="14" t="s">
        <v>228</v>
      </c>
      <c r="T37" s="14" t="s">
        <v>229</v>
      </c>
      <c r="U37" s="14" t="s">
        <v>230</v>
      </c>
      <c r="V37" s="16">
        <v>41877</v>
      </c>
      <c r="W37" s="14" t="s">
        <v>127</v>
      </c>
      <c r="X37" s="14" t="s">
        <v>114</v>
      </c>
      <c r="Y37" s="14" t="s">
        <v>119</v>
      </c>
      <c r="Z37" s="14">
        <v>116</v>
      </c>
      <c r="AA37" s="14">
        <v>138</v>
      </c>
      <c r="AB37" s="14" t="s">
        <v>122</v>
      </c>
      <c r="AC37" s="14">
        <v>40.653171999999998</v>
      </c>
      <c r="AD37" s="14">
        <v>-73.135930000000002</v>
      </c>
      <c r="AE37" s="14" t="s">
        <v>361</v>
      </c>
      <c r="AF37" s="32" t="s">
        <v>363</v>
      </c>
      <c r="AG37" s="14" t="s">
        <v>297</v>
      </c>
      <c r="AH37" s="14" t="s">
        <v>324</v>
      </c>
      <c r="AI37" s="21" t="s">
        <v>325</v>
      </c>
      <c r="AJ37" s="14" t="s">
        <v>326</v>
      </c>
      <c r="AK37" s="22" t="s">
        <v>358</v>
      </c>
    </row>
    <row r="38" spans="1:37">
      <c r="A38" s="14" t="s">
        <v>285</v>
      </c>
      <c r="B38" s="14" t="s">
        <v>47</v>
      </c>
      <c r="C38" s="19">
        <v>39.808999999999997</v>
      </c>
      <c r="D38" s="19">
        <v>3.4996326371577444</v>
      </c>
      <c r="E38" s="20">
        <f t="shared" si="1"/>
        <v>3.4996326371577445E-3</v>
      </c>
      <c r="F38" s="20">
        <f t="shared" si="0"/>
        <v>4.9018304458877379E-2</v>
      </c>
      <c r="G38" s="19">
        <f t="shared" si="2"/>
        <v>17.320955639179285</v>
      </c>
      <c r="H38" s="19">
        <v>14.769872400000001</v>
      </c>
      <c r="I38" s="19">
        <v>116.914</v>
      </c>
      <c r="J38" s="19">
        <v>8.7809683325852941</v>
      </c>
      <c r="K38" s="20">
        <f t="shared" si="3"/>
        <v>8.7809683325852945E-3</v>
      </c>
      <c r="L38" s="20">
        <f t="shared" si="4"/>
        <v>0.10545942967434939</v>
      </c>
      <c r="M38" s="19">
        <f t="shared" si="5"/>
        <v>37.264816139346081</v>
      </c>
      <c r="N38" s="19">
        <v>-16.336200099999999</v>
      </c>
      <c r="O38" s="19">
        <f t="shared" si="6"/>
        <v>2.5091114534001004</v>
      </c>
      <c r="P38" s="19">
        <v>2.9309367576847998</v>
      </c>
      <c r="Q38" s="19">
        <f t="shared" si="7"/>
        <v>2.1514295698012531</v>
      </c>
      <c r="S38" s="14" t="s">
        <v>228</v>
      </c>
      <c r="T38" s="14" t="s">
        <v>229</v>
      </c>
      <c r="U38" s="14" t="s">
        <v>230</v>
      </c>
      <c r="V38" s="16">
        <v>42216</v>
      </c>
      <c r="W38" s="14" t="s">
        <v>139</v>
      </c>
      <c r="X38" s="14" t="s">
        <v>132</v>
      </c>
      <c r="Y38" s="14" t="s">
        <v>119</v>
      </c>
      <c r="Z38" s="14">
        <v>125</v>
      </c>
      <c r="AA38" s="14">
        <v>152</v>
      </c>
      <c r="AB38" s="14" t="s">
        <v>124</v>
      </c>
      <c r="AC38" s="14">
        <v>40.643385000000002</v>
      </c>
      <c r="AD38" s="14">
        <v>-73.173389999999998</v>
      </c>
      <c r="AE38" s="14" t="s">
        <v>360</v>
      </c>
      <c r="AF38" s="32" t="s">
        <v>363</v>
      </c>
      <c r="AG38" s="14" t="s">
        <v>216</v>
      </c>
      <c r="AH38" s="14" t="s">
        <v>324</v>
      </c>
      <c r="AI38" s="21" t="s">
        <v>325</v>
      </c>
      <c r="AJ38" s="14" t="s">
        <v>326</v>
      </c>
      <c r="AK38" s="22" t="s">
        <v>359</v>
      </c>
    </row>
    <row r="41" spans="1:37" ht="17" thickBot="1">
      <c r="A41" s="17" t="s">
        <v>89</v>
      </c>
      <c r="B41" s="17" t="s">
        <v>81</v>
      </c>
      <c r="C41" s="17" t="s">
        <v>82</v>
      </c>
      <c r="D41" s="17" t="s">
        <v>74</v>
      </c>
      <c r="E41" s="18" t="s">
        <v>222</v>
      </c>
      <c r="F41" s="17" t="s">
        <v>223</v>
      </c>
      <c r="G41" s="17" t="s">
        <v>219</v>
      </c>
      <c r="H41" s="17" t="s">
        <v>83</v>
      </c>
      <c r="I41" s="17" t="s">
        <v>84</v>
      </c>
      <c r="J41" s="17" t="s">
        <v>76</v>
      </c>
      <c r="K41" s="17" t="s">
        <v>224</v>
      </c>
      <c r="L41" s="17" t="s">
        <v>223</v>
      </c>
      <c r="M41" s="17" t="s">
        <v>220</v>
      </c>
      <c r="N41" s="17" t="s">
        <v>85</v>
      </c>
      <c r="O41" s="17" t="s">
        <v>86</v>
      </c>
      <c r="P41" s="17" t="s">
        <v>87</v>
      </c>
      <c r="Q41" s="17" t="s">
        <v>221</v>
      </c>
      <c r="R41" s="17" t="s">
        <v>88</v>
      </c>
    </row>
    <row r="42" spans="1:37" ht="17" thickTop="1">
      <c r="A42" s="14" t="s">
        <v>0</v>
      </c>
      <c r="B42" s="14" t="s">
        <v>66</v>
      </c>
      <c r="C42" s="14">
        <v>39.494</v>
      </c>
      <c r="D42" s="14">
        <v>3.4719408016254607</v>
      </c>
      <c r="E42" s="14">
        <f t="shared" ref="E42:E51" si="8">D42/10^3</f>
        <v>3.4719408016254606E-3</v>
      </c>
      <c r="F42" s="14">
        <f t="shared" ref="F42:F51" si="9">E42*14.0067</f>
        <v>4.863043322612734E-2</v>
      </c>
      <c r="G42" s="19">
        <f>F42/B42*100</f>
        <v>9.5918014252716652</v>
      </c>
      <c r="H42" s="14">
        <v>-1.9079999999999999</v>
      </c>
      <c r="I42" s="14">
        <v>269.673</v>
      </c>
      <c r="J42" s="14">
        <v>17.418542372272064</v>
      </c>
      <c r="K42" s="14">
        <f t="shared" ref="K42:K51" si="10">J42/10^3</f>
        <v>1.7418542372272063E-2</v>
      </c>
      <c r="L42" s="14">
        <f t="shared" ref="L42:L51" si="11">K42*12.01</f>
        <v>0.20919669389098747</v>
      </c>
      <c r="M42" s="14">
        <f>L42/B42*100</f>
        <v>41.261675323666168</v>
      </c>
      <c r="N42" s="14">
        <v>-28.661602000000002</v>
      </c>
      <c r="O42" s="19">
        <f>J42/D42</f>
        <v>5.0169468223989346</v>
      </c>
      <c r="P42" s="19">
        <v>5.7148354049329964</v>
      </c>
      <c r="Q42" s="19">
        <f>M42/G42</f>
        <v>4.301764965124633</v>
      </c>
    </row>
    <row r="43" spans="1:37">
      <c r="A43" s="14" t="s">
        <v>0</v>
      </c>
      <c r="B43" s="14" t="s">
        <v>37</v>
      </c>
      <c r="C43" s="14">
        <v>32.869</v>
      </c>
      <c r="D43" s="14">
        <v>2.8895331495575851</v>
      </c>
      <c r="E43" s="14">
        <f t="shared" si="8"/>
        <v>2.8895331495575852E-3</v>
      </c>
      <c r="F43" s="14">
        <f t="shared" si="9"/>
        <v>4.0472823965908226E-2</v>
      </c>
      <c r="G43" s="19">
        <f t="shared" ref="G43:G51" si="12">F43/B43*100</f>
        <v>9.0341124923902285</v>
      </c>
      <c r="H43" s="14">
        <v>-2.15</v>
      </c>
      <c r="I43" s="14">
        <v>233.26499999999999</v>
      </c>
      <c r="J43" s="14">
        <v>15.066900603575599</v>
      </c>
      <c r="K43" s="14">
        <f t="shared" si="10"/>
        <v>1.5066900603575599E-2</v>
      </c>
      <c r="L43" s="14">
        <f t="shared" si="11"/>
        <v>0.18095347624894292</v>
      </c>
      <c r="M43" s="14">
        <f t="shared" ref="M43:M51" si="13">L43/B43*100</f>
        <v>40.39140094842476</v>
      </c>
      <c r="N43" s="14">
        <v>-28.893093799999999</v>
      </c>
      <c r="O43" s="19">
        <f t="shared" ref="O43:O51" si="14">J43/D43</f>
        <v>5.2143027346415751</v>
      </c>
      <c r="P43" s="19">
        <v>5.8660991373174269</v>
      </c>
      <c r="Q43" s="19">
        <f t="shared" ref="Q43:Q51" si="15">M43/G43</f>
        <v>4.470987159219896</v>
      </c>
    </row>
    <row r="44" spans="1:37">
      <c r="A44" s="14" t="s">
        <v>0</v>
      </c>
      <c r="B44" s="14" t="s">
        <v>286</v>
      </c>
      <c r="C44" s="14">
        <v>26.92</v>
      </c>
      <c r="D44" s="14">
        <v>2.3665530556478811</v>
      </c>
      <c r="E44" s="14">
        <f t="shared" si="8"/>
        <v>2.3665530556478812E-3</v>
      </c>
      <c r="F44" s="14">
        <f t="shared" si="9"/>
        <v>3.3147598684543179E-2</v>
      </c>
      <c r="G44" s="19">
        <f t="shared" si="12"/>
        <v>8.9346627182057095</v>
      </c>
      <c r="H44" s="14">
        <v>-1.768</v>
      </c>
      <c r="I44" s="14">
        <v>195.26900000000001</v>
      </c>
      <c r="J44" s="14">
        <v>12.612687775532565</v>
      </c>
      <c r="K44" s="14">
        <f t="shared" si="10"/>
        <v>1.2612687775532566E-2</v>
      </c>
      <c r="L44" s="14">
        <f t="shared" si="11"/>
        <v>0.15147838018414611</v>
      </c>
      <c r="M44" s="14">
        <f t="shared" si="13"/>
        <v>40.829752071198413</v>
      </c>
      <c r="N44" s="14">
        <v>-28.524345800000003</v>
      </c>
      <c r="O44" s="19">
        <f t="shared" si="14"/>
        <v>5.3295605376063051</v>
      </c>
      <c r="P44" s="19">
        <v>5.6558166978070608</v>
      </c>
      <c r="Q44" s="19">
        <f t="shared" si="15"/>
        <v>4.569814592777151</v>
      </c>
    </row>
    <row r="45" spans="1:37">
      <c r="A45" s="14" t="s">
        <v>16</v>
      </c>
      <c r="B45" s="14" t="s">
        <v>287</v>
      </c>
      <c r="C45" s="14">
        <v>85.941999999999993</v>
      </c>
      <c r="D45" s="14">
        <v>7.5552118390969598</v>
      </c>
      <c r="E45" s="14">
        <f t="shared" si="8"/>
        <v>7.5552118390969595E-3</v>
      </c>
      <c r="F45" s="14">
        <f t="shared" si="9"/>
        <v>0.10582358566667939</v>
      </c>
      <c r="G45" s="19">
        <f t="shared" si="12"/>
        <v>29.809460751177298</v>
      </c>
      <c r="H45" s="14">
        <v>1.2390000000000001</v>
      </c>
      <c r="I45" s="14">
        <v>227.06</v>
      </c>
      <c r="J45" s="14">
        <v>14.666111294227063</v>
      </c>
      <c r="K45" s="14">
        <f t="shared" si="10"/>
        <v>1.4666111294227064E-2</v>
      </c>
      <c r="L45" s="14">
        <f t="shared" si="11"/>
        <v>0.17613999664366703</v>
      </c>
      <c r="M45" s="14">
        <f t="shared" si="13"/>
        <v>49.616900463004797</v>
      </c>
      <c r="N45" s="14">
        <v>-27.6424235</v>
      </c>
      <c r="O45" s="19">
        <f t="shared" si="14"/>
        <v>1.9411912738610961</v>
      </c>
      <c r="P45" s="19">
        <v>2.3527166193181817</v>
      </c>
      <c r="Q45" s="19">
        <f t="shared" si="15"/>
        <v>1.6644682329936218</v>
      </c>
    </row>
    <row r="46" spans="1:37">
      <c r="A46" s="14" t="s">
        <v>288</v>
      </c>
      <c r="B46" s="14" t="s">
        <v>289</v>
      </c>
      <c r="C46" s="14">
        <v>110.992</v>
      </c>
      <c r="D46" s="14">
        <v>9.7573720933309662</v>
      </c>
      <c r="E46" s="14">
        <f t="shared" si="8"/>
        <v>9.7573720933309665E-3</v>
      </c>
      <c r="F46" s="14">
        <f t="shared" si="9"/>
        <v>0.13666858369965884</v>
      </c>
      <c r="G46" s="19">
        <f t="shared" si="12"/>
        <v>30.103212268647322</v>
      </c>
      <c r="H46" s="14">
        <v>1.5920000000000001</v>
      </c>
      <c r="I46" s="14">
        <v>291.13299999999998</v>
      </c>
      <c r="J46" s="14">
        <v>18.80467268308908</v>
      </c>
      <c r="K46" s="14">
        <f t="shared" si="10"/>
        <v>1.880467268308908E-2</v>
      </c>
      <c r="L46" s="14">
        <f t="shared" si="11"/>
        <v>0.22584411892389986</v>
      </c>
      <c r="M46" s="14">
        <f t="shared" si="13"/>
        <v>49.745400644030802</v>
      </c>
      <c r="N46" s="14">
        <v>-27.727440400000003</v>
      </c>
      <c r="O46" s="19">
        <f t="shared" si="14"/>
        <v>1.92722717789371</v>
      </c>
      <c r="P46" s="19">
        <v>2.3343802939425848</v>
      </c>
      <c r="Q46" s="19">
        <f t="shared" si="15"/>
        <v>1.6524947636847691</v>
      </c>
    </row>
    <row r="47" spans="1:37">
      <c r="A47" s="14" t="s">
        <v>288</v>
      </c>
      <c r="B47" s="14" t="s">
        <v>290</v>
      </c>
      <c r="C47" s="14">
        <v>89.814999999999998</v>
      </c>
      <c r="D47" s="14">
        <v>7.8956895502605651</v>
      </c>
      <c r="E47" s="14">
        <f t="shared" si="8"/>
        <v>7.8956895502605654E-3</v>
      </c>
      <c r="F47" s="14">
        <f t="shared" si="9"/>
        <v>0.11059255482363467</v>
      </c>
      <c r="G47" s="19">
        <f t="shared" si="12"/>
        <v>29.570201824501247</v>
      </c>
      <c r="H47" s="14">
        <v>1.2909999999999999</v>
      </c>
      <c r="I47" s="14">
        <v>238.41399999999999</v>
      </c>
      <c r="J47" s="14">
        <v>15.399481450285609</v>
      </c>
      <c r="K47" s="14">
        <f t="shared" si="10"/>
        <v>1.5399481450285609E-2</v>
      </c>
      <c r="L47" s="14">
        <f t="shared" si="11"/>
        <v>0.18494777221793016</v>
      </c>
      <c r="M47" s="14">
        <f t="shared" si="13"/>
        <v>49.451275994098971</v>
      </c>
      <c r="N47" s="31">
        <v>-28.419867200000002</v>
      </c>
      <c r="O47" s="19">
        <f t="shared" si="14"/>
        <v>1.9503656206667108</v>
      </c>
      <c r="P47" s="19">
        <v>2.3545949755039035</v>
      </c>
      <c r="Q47" s="19">
        <f t="shared" si="15"/>
        <v>1.6723347472429047</v>
      </c>
      <c r="R47" s="14" t="s">
        <v>291</v>
      </c>
    </row>
    <row r="48" spans="1:37">
      <c r="A48" s="14" t="s">
        <v>288</v>
      </c>
      <c r="B48" s="14" t="s">
        <v>292</v>
      </c>
      <c r="C48" s="14">
        <v>77.25</v>
      </c>
      <c r="D48" s="14">
        <v>6.791092999583908</v>
      </c>
      <c r="E48" s="14">
        <f t="shared" si="8"/>
        <v>6.7910929995839081E-3</v>
      </c>
      <c r="F48" s="14">
        <f t="shared" si="9"/>
        <v>9.5120802317271935E-2</v>
      </c>
      <c r="G48" s="19">
        <f t="shared" si="12"/>
        <v>29.000244608924369</v>
      </c>
      <c r="H48" s="14">
        <v>1.375</v>
      </c>
      <c r="I48" s="14">
        <v>207.828</v>
      </c>
      <c r="J48" s="14">
        <v>13.423890504961781</v>
      </c>
      <c r="K48" s="14">
        <f t="shared" si="10"/>
        <v>1.3423890504961782E-2</v>
      </c>
      <c r="L48" s="14">
        <f t="shared" si="11"/>
        <v>0.16122092496459101</v>
      </c>
      <c r="M48" s="14">
        <f t="shared" si="13"/>
        <v>49.152721025789937</v>
      </c>
      <c r="N48" s="14">
        <v>-27.622961800000002</v>
      </c>
      <c r="O48" s="19">
        <f t="shared" si="14"/>
        <v>1.9766907191205108</v>
      </c>
      <c r="P48" s="19">
        <v>2.3679288173020718</v>
      </c>
      <c r="Q48" s="19">
        <f t="shared" si="15"/>
        <v>1.6949071184959579</v>
      </c>
    </row>
    <row r="49" spans="1:18">
      <c r="A49" s="14" t="s">
        <v>2</v>
      </c>
      <c r="B49" s="14" t="s">
        <v>293</v>
      </c>
      <c r="C49" s="14">
        <v>71.805999999999997</v>
      </c>
      <c r="D49" s="14">
        <v>6.3125077531148488</v>
      </c>
      <c r="E49" s="14">
        <f t="shared" si="8"/>
        <v>6.3125077531148484E-3</v>
      </c>
      <c r="F49" s="14">
        <f t="shared" si="9"/>
        <v>8.8417402345553744E-2</v>
      </c>
      <c r="G49" s="19">
        <f t="shared" si="12"/>
        <v>19.221174422946465</v>
      </c>
      <c r="H49" s="14">
        <v>20.776</v>
      </c>
      <c r="I49" s="14">
        <v>191.95599999999999</v>
      </c>
      <c r="J49" s="14">
        <v>12.398696642273627</v>
      </c>
      <c r="K49" s="14">
        <f t="shared" si="10"/>
        <v>1.2398696642273627E-2</v>
      </c>
      <c r="L49" s="14">
        <f t="shared" si="11"/>
        <v>0.14890834667370625</v>
      </c>
      <c r="M49" s="14">
        <f t="shared" si="13"/>
        <v>32.371379711675267</v>
      </c>
      <c r="N49" s="14">
        <v>-20.164009200000002</v>
      </c>
      <c r="O49" s="19">
        <f t="shared" si="14"/>
        <v>1.964147550734588</v>
      </c>
      <c r="P49" s="19">
        <v>2.3214495141293421</v>
      </c>
      <c r="Q49" s="19">
        <f t="shared" si="15"/>
        <v>1.6841520189853714</v>
      </c>
    </row>
    <row r="50" spans="1:18">
      <c r="A50" s="14" t="s">
        <v>2</v>
      </c>
      <c r="B50" s="14" t="s">
        <v>294</v>
      </c>
      <c r="C50" s="14">
        <v>44.131</v>
      </c>
      <c r="D50" s="14">
        <v>3.8795822027784781</v>
      </c>
      <c r="E50" s="14">
        <f t="shared" si="8"/>
        <v>3.8795822027784779E-3</v>
      </c>
      <c r="F50" s="14">
        <f t="shared" si="9"/>
        <v>5.4340144039657305E-2</v>
      </c>
      <c r="G50" s="19">
        <f t="shared" si="12"/>
        <v>18.546124245616831</v>
      </c>
      <c r="H50" s="14">
        <v>19.841000000000001</v>
      </c>
      <c r="I50" s="14">
        <v>120.742</v>
      </c>
      <c r="J50" s="14">
        <v>7.7988884430880123</v>
      </c>
      <c r="K50" s="14">
        <f t="shared" si="10"/>
        <v>7.7988884430880119E-3</v>
      </c>
      <c r="L50" s="14">
        <f t="shared" si="11"/>
        <v>9.3664650201487024E-2</v>
      </c>
      <c r="M50" s="14">
        <f t="shared" si="13"/>
        <v>31.967457406650862</v>
      </c>
      <c r="N50" s="14">
        <v>-20.441594500000001</v>
      </c>
      <c r="O50" s="19">
        <f t="shared" si="14"/>
        <v>2.0102392565628864</v>
      </c>
      <c r="P50" s="19">
        <v>2.3469763365468888</v>
      </c>
      <c r="Q50" s="19">
        <f t="shared" si="15"/>
        <v>1.7236732043465099</v>
      </c>
    </row>
    <row r="51" spans="1:18">
      <c r="A51" s="14" t="s">
        <v>2</v>
      </c>
      <c r="B51" s="14" t="s">
        <v>295</v>
      </c>
      <c r="C51" s="14">
        <v>46.645000000000003</v>
      </c>
      <c r="D51" s="14">
        <v>4.1005894235028011</v>
      </c>
      <c r="E51" s="14">
        <f t="shared" si="8"/>
        <v>4.1005894235028014E-3</v>
      </c>
      <c r="F51" s="14">
        <f t="shared" si="9"/>
        <v>5.7435725878176691E-2</v>
      </c>
      <c r="G51" s="19">
        <f t="shared" si="12"/>
        <v>18.175862619676167</v>
      </c>
      <c r="H51" s="14">
        <v>20.292000000000002</v>
      </c>
      <c r="I51" s="14">
        <v>128.655</v>
      </c>
      <c r="J51" s="14">
        <v>8.3099997734465898</v>
      </c>
      <c r="K51" s="14">
        <f t="shared" si="10"/>
        <v>8.30999977344659E-3</v>
      </c>
      <c r="L51" s="14">
        <f t="shared" si="11"/>
        <v>9.9803097279093547E-2</v>
      </c>
      <c r="M51" s="14">
        <f t="shared" si="13"/>
        <v>31.583258632624538</v>
      </c>
      <c r="N51" s="31">
        <v>-20.709961100000001</v>
      </c>
      <c r="O51" s="19">
        <f t="shared" si="14"/>
        <v>2.0265378742424867</v>
      </c>
      <c r="P51" s="19">
        <v>2.3906077578129881</v>
      </c>
      <c r="Q51" s="19">
        <f t="shared" si="15"/>
        <v>1.7376484018114375</v>
      </c>
      <c r="R51" s="14" t="s">
        <v>291</v>
      </c>
    </row>
    <row r="54" spans="1:18" ht="17" thickBot="1">
      <c r="A54" s="23" t="s">
        <v>75</v>
      </c>
      <c r="B54" s="23" t="s">
        <v>92</v>
      </c>
      <c r="C54" s="17" t="s">
        <v>93</v>
      </c>
      <c r="D54" s="17" t="s">
        <v>94</v>
      </c>
      <c r="E54" s="17" t="s">
        <v>95</v>
      </c>
      <c r="F54" s="17" t="s">
        <v>96</v>
      </c>
      <c r="G54" s="17" t="s">
        <v>97</v>
      </c>
      <c r="K54" s="26"/>
      <c r="L54" s="26"/>
      <c r="M54" s="26"/>
    </row>
    <row r="55" spans="1:18" ht="17" thickTop="1">
      <c r="A55" s="14" t="s">
        <v>0</v>
      </c>
      <c r="B55" s="14">
        <v>3</v>
      </c>
      <c r="C55" s="14">
        <f>AVERAGE(H42:H44)</f>
        <v>-1.9419999999999999</v>
      </c>
      <c r="D55" s="14">
        <f>STDEV(H42:H44)</f>
        <v>0.19325630649476869</v>
      </c>
      <c r="E55" s="14">
        <f>AVERAGE(N42:N44)</f>
        <v>-28.693013866666671</v>
      </c>
      <c r="F55" s="14">
        <f>STDEV(N42:N44)</f>
        <v>0.18637006439236065</v>
      </c>
    </row>
    <row r="56" spans="1:18">
      <c r="A56" s="14" t="s">
        <v>16</v>
      </c>
      <c r="B56" s="14">
        <v>4</v>
      </c>
      <c r="C56" s="14">
        <f>AVERAGE(H45:H48)</f>
        <v>1.37425</v>
      </c>
      <c r="D56" s="14">
        <f>STDEV(H45:H48)</f>
        <v>0.15560500206184466</v>
      </c>
      <c r="E56" s="14">
        <f>AVERAGE(N45:N48)</f>
        <v>-27.853173224999999</v>
      </c>
      <c r="F56" s="14">
        <f>STDEV(N45:N48)</f>
        <v>0.38050998732923713</v>
      </c>
      <c r="G56" s="14" t="s">
        <v>296</v>
      </c>
    </row>
    <row r="57" spans="1:18">
      <c r="A57" s="14" t="s">
        <v>2</v>
      </c>
      <c r="B57" s="14">
        <v>3</v>
      </c>
      <c r="C57" s="14">
        <f>AVERAGE(H49:H51)</f>
        <v>20.303000000000001</v>
      </c>
      <c r="D57" s="14">
        <f>STDEV(H49:H51)</f>
        <v>0.46759704875030961</v>
      </c>
      <c r="E57" s="14">
        <f>AVERAGE(N49:N51)</f>
        <v>-20.438521600000001</v>
      </c>
      <c r="F57" s="14">
        <f>STDEV(N49:N51)</f>
        <v>0.27298892159611465</v>
      </c>
      <c r="G57" s="14" t="s">
        <v>99</v>
      </c>
    </row>
  </sheetData>
  <hyperlinks>
    <hyperlink ref="AI6" r:id="rId1" xr:uid="{00000000-0004-0000-0100-000000000000}"/>
    <hyperlink ref="AI7" r:id="rId2" xr:uid="{00000000-0004-0000-0100-000001000000}"/>
    <hyperlink ref="AI8" r:id="rId3" xr:uid="{00000000-0004-0000-0100-000002000000}"/>
    <hyperlink ref="AI9" r:id="rId4" xr:uid="{00000000-0004-0000-0100-000003000000}"/>
    <hyperlink ref="AI10" r:id="rId5" xr:uid="{00000000-0004-0000-0100-000004000000}"/>
    <hyperlink ref="AI11" r:id="rId6" xr:uid="{00000000-0004-0000-0100-000005000000}"/>
    <hyperlink ref="AI12" r:id="rId7" xr:uid="{00000000-0004-0000-0100-000006000000}"/>
    <hyperlink ref="AI13" r:id="rId8" xr:uid="{00000000-0004-0000-0100-000007000000}"/>
    <hyperlink ref="AI14" r:id="rId9" xr:uid="{00000000-0004-0000-0100-000008000000}"/>
    <hyperlink ref="AI15" r:id="rId10" xr:uid="{00000000-0004-0000-0100-000009000000}"/>
    <hyperlink ref="AI16" r:id="rId11" xr:uid="{00000000-0004-0000-0100-00000A000000}"/>
    <hyperlink ref="AI17" r:id="rId12" xr:uid="{00000000-0004-0000-0100-00000B000000}"/>
    <hyperlink ref="AI18" r:id="rId13" xr:uid="{00000000-0004-0000-0100-00000C000000}"/>
    <hyperlink ref="AI19" r:id="rId14" xr:uid="{00000000-0004-0000-0100-00000D000000}"/>
    <hyperlink ref="AI20" r:id="rId15" xr:uid="{00000000-0004-0000-0100-00000E000000}"/>
    <hyperlink ref="AI21" r:id="rId16" xr:uid="{00000000-0004-0000-0100-00000F000000}"/>
    <hyperlink ref="AI22" r:id="rId17" xr:uid="{00000000-0004-0000-0100-000010000000}"/>
    <hyperlink ref="AI23" r:id="rId18" xr:uid="{00000000-0004-0000-0100-000011000000}"/>
    <hyperlink ref="AI24" r:id="rId19" xr:uid="{00000000-0004-0000-0100-000012000000}"/>
    <hyperlink ref="AI25" r:id="rId20" xr:uid="{00000000-0004-0000-0100-000013000000}"/>
    <hyperlink ref="AI26" r:id="rId21" xr:uid="{00000000-0004-0000-0100-000014000000}"/>
    <hyperlink ref="AI27" r:id="rId22" xr:uid="{00000000-0004-0000-0100-000015000000}"/>
    <hyperlink ref="AI28" r:id="rId23" xr:uid="{00000000-0004-0000-0100-000016000000}"/>
    <hyperlink ref="AI29" r:id="rId24" xr:uid="{00000000-0004-0000-0100-000017000000}"/>
    <hyperlink ref="AI30" r:id="rId25" xr:uid="{00000000-0004-0000-0100-000018000000}"/>
    <hyperlink ref="AI31" r:id="rId26" xr:uid="{00000000-0004-0000-0100-000019000000}"/>
    <hyperlink ref="AI32" r:id="rId27" xr:uid="{00000000-0004-0000-0100-00001A000000}"/>
    <hyperlink ref="AI33" r:id="rId28" xr:uid="{00000000-0004-0000-0100-00001B000000}"/>
    <hyperlink ref="AI34" r:id="rId29" xr:uid="{00000000-0004-0000-0100-00001C000000}"/>
    <hyperlink ref="AI35" r:id="rId30" xr:uid="{00000000-0004-0000-0100-00001D000000}"/>
    <hyperlink ref="AI36" r:id="rId31" xr:uid="{00000000-0004-0000-0100-00001E000000}"/>
    <hyperlink ref="AI37" r:id="rId32" xr:uid="{00000000-0004-0000-0100-00001F000000}"/>
    <hyperlink ref="AI38" r:id="rId33" xr:uid="{00000000-0004-0000-0100-00002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1"/>
  <sheetViews>
    <sheetView tabSelected="1" workbookViewId="0">
      <selection activeCell="AD19" sqref="AD19"/>
    </sheetView>
  </sheetViews>
  <sheetFormatPr baseColWidth="10" defaultRowHeight="16"/>
  <cols>
    <col min="1" max="1" width="20" style="14" bestFit="1" customWidth="1"/>
    <col min="2" max="6" width="11.3984375" style="14" bestFit="1" customWidth="1"/>
    <col min="7" max="7" width="16.3984375" style="14" bestFit="1" customWidth="1"/>
    <col min="8" max="17" width="11.3984375" style="14" bestFit="1" customWidth="1"/>
    <col min="18" max="19" width="11" style="14"/>
    <col min="20" max="20" width="7.59765625" style="14" bestFit="1" customWidth="1"/>
    <col min="21" max="21" width="14.3984375" style="14" bestFit="1" customWidth="1"/>
    <col min="22" max="22" width="9.3984375" style="14" bestFit="1" customWidth="1"/>
    <col min="23" max="23" width="13.3984375" style="14" bestFit="1" customWidth="1"/>
    <col min="24" max="24" width="16.19921875" style="14" bestFit="1" customWidth="1"/>
    <col min="25" max="25" width="11" style="14"/>
    <col min="26" max="27" width="11.3984375" style="14" bestFit="1" customWidth="1"/>
    <col min="28" max="28" width="19.796875" style="14" bestFit="1" customWidth="1"/>
    <col min="29" max="30" width="11.3984375" style="14" bestFit="1" customWidth="1"/>
    <col min="31" max="31" width="25.796875" style="14" bestFit="1" customWidth="1"/>
    <col min="32" max="32" width="25.796875" style="14" customWidth="1"/>
    <col min="33" max="33" width="14.796875" style="14" bestFit="1" customWidth="1"/>
    <col min="34" max="34" width="20" style="14" bestFit="1" customWidth="1"/>
    <col min="35" max="35" width="21" style="14" bestFit="1" customWidth="1"/>
    <col min="36" max="36" width="23.796875" style="14" bestFit="1" customWidth="1"/>
    <col min="37" max="37" width="41.19921875" style="14" bestFit="1" customWidth="1"/>
    <col min="38" max="16384" width="11" style="14"/>
  </cols>
  <sheetData>
    <row r="1" spans="1:37">
      <c r="A1" s="15" t="s">
        <v>77</v>
      </c>
    </row>
    <row r="2" spans="1:37">
      <c r="A2" s="15" t="s">
        <v>78</v>
      </c>
      <c r="C2" s="16">
        <v>43787</v>
      </c>
    </row>
    <row r="3" spans="1:37">
      <c r="A3" s="15" t="s">
        <v>79</v>
      </c>
      <c r="C3" s="16">
        <v>43787</v>
      </c>
    </row>
    <row r="5" spans="1:37" ht="17" thickBot="1">
      <c r="A5" s="17" t="s">
        <v>80</v>
      </c>
      <c r="B5" s="17" t="s">
        <v>81</v>
      </c>
      <c r="C5" s="17" t="s">
        <v>82</v>
      </c>
      <c r="D5" s="17" t="s">
        <v>74</v>
      </c>
      <c r="E5" s="18" t="s">
        <v>222</v>
      </c>
      <c r="F5" s="17" t="s">
        <v>223</v>
      </c>
      <c r="G5" s="17" t="s">
        <v>219</v>
      </c>
      <c r="H5" s="17" t="s">
        <v>83</v>
      </c>
      <c r="I5" s="17" t="s">
        <v>84</v>
      </c>
      <c r="J5" s="17" t="s">
        <v>76</v>
      </c>
      <c r="K5" s="17" t="s">
        <v>224</v>
      </c>
      <c r="L5" s="17" t="s">
        <v>223</v>
      </c>
      <c r="M5" s="17" t="s">
        <v>220</v>
      </c>
      <c r="N5" s="17" t="s">
        <v>85</v>
      </c>
      <c r="O5" s="17" t="s">
        <v>86</v>
      </c>
      <c r="P5" s="17" t="s">
        <v>87</v>
      </c>
      <c r="Q5" s="17" t="s">
        <v>221</v>
      </c>
      <c r="R5" s="17" t="s">
        <v>88</v>
      </c>
      <c r="S5" s="17" t="s">
        <v>225</v>
      </c>
      <c r="T5" s="17" t="s">
        <v>226</v>
      </c>
      <c r="U5" s="17" t="s">
        <v>227</v>
      </c>
      <c r="V5" s="13" t="s">
        <v>100</v>
      </c>
      <c r="W5" s="13" t="s">
        <v>106</v>
      </c>
      <c r="X5" s="13" t="s">
        <v>108</v>
      </c>
      <c r="Y5" s="13" t="s">
        <v>212</v>
      </c>
      <c r="Z5" s="13" t="s">
        <v>109</v>
      </c>
      <c r="AA5" s="13" t="s">
        <v>110</v>
      </c>
      <c r="AB5" s="13" t="s">
        <v>218</v>
      </c>
      <c r="AC5" s="13" t="s">
        <v>213</v>
      </c>
      <c r="AD5" s="13" t="s">
        <v>214</v>
      </c>
      <c r="AE5" s="13" t="s">
        <v>217</v>
      </c>
      <c r="AF5" s="13" t="s">
        <v>362</v>
      </c>
      <c r="AG5" s="13" t="s">
        <v>215</v>
      </c>
      <c r="AH5" s="12" t="s">
        <v>320</v>
      </c>
      <c r="AI5" s="12" t="s">
        <v>321</v>
      </c>
      <c r="AJ5" s="12" t="s">
        <v>322</v>
      </c>
      <c r="AK5" s="12" t="s">
        <v>323</v>
      </c>
    </row>
    <row r="6" spans="1:37" ht="17" thickTop="1">
      <c r="A6" s="14" t="s">
        <v>4</v>
      </c>
      <c r="B6" s="14" t="s">
        <v>298</v>
      </c>
      <c r="C6" s="19">
        <v>39.033999999999999</v>
      </c>
      <c r="D6" s="19">
        <v>3.6669354904727078</v>
      </c>
      <c r="E6" s="20">
        <f>D6/10^3</f>
        <v>3.6669354904727077E-3</v>
      </c>
      <c r="F6" s="20">
        <f t="shared" ref="F6:F15" si="0">E6*14.0067</f>
        <v>5.1361665334404075E-2</v>
      </c>
      <c r="G6" s="19">
        <f>F6/B6*100</f>
        <v>16.895284649475027</v>
      </c>
      <c r="H6" s="19">
        <v>13.996230000000001</v>
      </c>
      <c r="I6" s="19">
        <v>134.59399999999999</v>
      </c>
      <c r="J6" s="19">
        <v>10.635538176559777</v>
      </c>
      <c r="K6" s="20">
        <f>J6/10^3</f>
        <v>1.0635538176559777E-2</v>
      </c>
      <c r="L6" s="20">
        <f>K6*12.01</f>
        <v>0.12773281350048293</v>
      </c>
      <c r="M6" s="19">
        <f>L6/B6*100</f>
        <v>42.017372862000968</v>
      </c>
      <c r="N6" s="19">
        <v>-15.981874100000001</v>
      </c>
      <c r="O6" s="19">
        <f t="shared" ref="O6:O15" si="1">J6/D6</f>
        <v>2.9003886771917933</v>
      </c>
      <c r="P6" s="19">
        <v>3.4090574797177724</v>
      </c>
      <c r="Q6" s="19">
        <f>M6/G6</f>
        <v>2.4869289706407249</v>
      </c>
      <c r="R6" s="14" t="s">
        <v>317</v>
      </c>
      <c r="AH6" s="14" t="s">
        <v>324</v>
      </c>
      <c r="AI6" s="21" t="s">
        <v>325</v>
      </c>
      <c r="AJ6" s="14" t="s">
        <v>326</v>
      </c>
      <c r="AK6" s="22" t="s">
        <v>327</v>
      </c>
    </row>
    <row r="7" spans="1:37">
      <c r="A7" s="14" t="s">
        <v>4</v>
      </c>
      <c r="B7" s="14" t="s">
        <v>64</v>
      </c>
      <c r="C7" s="19">
        <v>45.036000000000001</v>
      </c>
      <c r="D7" s="19">
        <v>4.2307759068742348</v>
      </c>
      <c r="E7" s="20">
        <f t="shared" ref="E7:E15" si="2">D7/10^3</f>
        <v>4.2307759068742345E-3</v>
      </c>
      <c r="F7" s="20">
        <f t="shared" si="0"/>
        <v>5.9259208894815341E-2</v>
      </c>
      <c r="G7" s="19">
        <f t="shared" ref="G7:G15" si="3">F7/B7*100</f>
        <v>17.584334983624732</v>
      </c>
      <c r="H7" s="19">
        <v>14.568690400000001</v>
      </c>
      <c r="I7" s="19">
        <v>156.88800000000001</v>
      </c>
      <c r="J7" s="19">
        <v>12.397196854570861</v>
      </c>
      <c r="K7" s="20">
        <f t="shared" ref="K7:K14" si="4">J7/10^3</f>
        <v>1.2397196854570861E-2</v>
      </c>
      <c r="L7" s="20">
        <f t="shared" ref="L7:L14" si="5">K7*12.01</f>
        <v>0.14889033422339604</v>
      </c>
      <c r="M7" s="19">
        <f t="shared" ref="M7:M14" si="6">L7/B7*100</f>
        <v>44.181108078159056</v>
      </c>
      <c r="N7" s="19">
        <v>-15.980865199999998</v>
      </c>
      <c r="O7" s="19">
        <f t="shared" si="1"/>
        <v>2.930241905374305</v>
      </c>
      <c r="P7" s="19">
        <v>3.4871936049594194</v>
      </c>
      <c r="Q7" s="19">
        <f t="shared" ref="Q7:Q15" si="7">M7/G7</f>
        <v>2.5125265254160793</v>
      </c>
      <c r="R7" s="14" t="s">
        <v>317</v>
      </c>
      <c r="AH7" s="14" t="s">
        <v>324</v>
      </c>
      <c r="AI7" s="21" t="s">
        <v>325</v>
      </c>
      <c r="AJ7" s="14" t="s">
        <v>326</v>
      </c>
      <c r="AK7" s="22" t="s">
        <v>328</v>
      </c>
    </row>
    <row r="8" spans="1:37">
      <c r="A8" s="14" t="s">
        <v>239</v>
      </c>
      <c r="B8" s="14" t="s">
        <v>299</v>
      </c>
      <c r="C8" s="19">
        <v>29.628</v>
      </c>
      <c r="D8" s="19">
        <v>2.783316204122698</v>
      </c>
      <c r="E8" s="20">
        <f t="shared" si="2"/>
        <v>2.783316204122698E-3</v>
      </c>
      <c r="F8" s="20">
        <f t="shared" si="0"/>
        <v>3.8985075076285396E-2</v>
      </c>
      <c r="G8" s="19">
        <f t="shared" si="3"/>
        <v>14.332748189810808</v>
      </c>
      <c r="H8" s="19">
        <v>14.239156000000001</v>
      </c>
      <c r="I8" s="19">
        <v>128.58500000000001</v>
      </c>
      <c r="J8" s="19">
        <v>10.160710554949992</v>
      </c>
      <c r="K8" s="20">
        <f t="shared" si="4"/>
        <v>1.0160710554949992E-2</v>
      </c>
      <c r="L8" s="20">
        <f t="shared" si="5"/>
        <v>0.12203013376494941</v>
      </c>
      <c r="M8" s="19">
        <f t="shared" si="6"/>
        <v>44.864019766525516</v>
      </c>
      <c r="N8" s="19">
        <v>-16.732495699999998</v>
      </c>
      <c r="O8" s="19">
        <f t="shared" si="1"/>
        <v>3.6505771568101979</v>
      </c>
      <c r="P8" s="19">
        <v>4.2378107074569789</v>
      </c>
      <c r="Q8" s="19">
        <f t="shared" si="7"/>
        <v>3.1301756768753863</v>
      </c>
      <c r="S8" s="14" t="s">
        <v>228</v>
      </c>
      <c r="T8" s="14" t="s">
        <v>229</v>
      </c>
      <c r="U8" s="14" t="s">
        <v>230</v>
      </c>
      <c r="V8" s="16">
        <v>41870</v>
      </c>
      <c r="W8" s="14" t="s">
        <v>123</v>
      </c>
      <c r="X8" s="14" t="s">
        <v>114</v>
      </c>
      <c r="Y8" s="14" t="s">
        <v>119</v>
      </c>
      <c r="Z8" s="14">
        <v>126</v>
      </c>
      <c r="AA8" s="14">
        <v>150</v>
      </c>
      <c r="AB8" s="14" t="s">
        <v>124</v>
      </c>
      <c r="AC8" s="14">
        <v>40.643385000000002</v>
      </c>
      <c r="AD8" s="14">
        <v>-73.173389999999998</v>
      </c>
      <c r="AE8" s="14" t="s">
        <v>361</v>
      </c>
      <c r="AF8" s="32" t="s">
        <v>363</v>
      </c>
      <c r="AG8" s="14" t="s">
        <v>297</v>
      </c>
      <c r="AH8" s="14" t="s">
        <v>324</v>
      </c>
      <c r="AI8" s="21" t="s">
        <v>325</v>
      </c>
      <c r="AJ8" s="14" t="s">
        <v>326</v>
      </c>
      <c r="AK8" s="22" t="s">
        <v>329</v>
      </c>
    </row>
    <row r="9" spans="1:37">
      <c r="A9" s="14" t="s">
        <v>300</v>
      </c>
      <c r="B9" s="14" t="s">
        <v>301</v>
      </c>
      <c r="C9" s="19">
        <v>42.954999999999998</v>
      </c>
      <c r="D9" s="19">
        <v>4.0352824202811695</v>
      </c>
      <c r="E9" s="20">
        <f t="shared" si="2"/>
        <v>4.0352824202811695E-3</v>
      </c>
      <c r="F9" s="20">
        <f t="shared" si="0"/>
        <v>5.6520990276152261E-2</v>
      </c>
      <c r="G9" s="19">
        <f t="shared" si="3"/>
        <v>20.703659441814011</v>
      </c>
      <c r="H9" s="19">
        <v>14.7155022</v>
      </c>
      <c r="I9" s="19">
        <v>82.605000000000004</v>
      </c>
      <c r="J9" s="19">
        <v>6.5273981832378896</v>
      </c>
      <c r="K9" s="20">
        <f t="shared" si="4"/>
        <v>6.5273981832378895E-3</v>
      </c>
      <c r="L9" s="20">
        <f t="shared" si="5"/>
        <v>7.8394052180687054E-2</v>
      </c>
      <c r="M9" s="19">
        <f t="shared" si="6"/>
        <v>28.715770029555692</v>
      </c>
      <c r="N9" s="19">
        <v>-15.785138600000002</v>
      </c>
      <c r="O9" s="19">
        <f t="shared" si="1"/>
        <v>1.6175814982444463</v>
      </c>
      <c r="P9" s="19">
        <v>1.9466785252948775</v>
      </c>
      <c r="Q9" s="19">
        <f t="shared" si="7"/>
        <v>1.3869900686040109</v>
      </c>
      <c r="S9" s="14" t="s">
        <v>228</v>
      </c>
      <c r="T9" s="14" t="s">
        <v>229</v>
      </c>
      <c r="U9" s="14" t="s">
        <v>230</v>
      </c>
      <c r="V9" s="16">
        <v>42537</v>
      </c>
      <c r="W9" s="14" t="s">
        <v>149</v>
      </c>
      <c r="X9" s="14" t="s">
        <v>114</v>
      </c>
      <c r="Y9" s="14" t="s">
        <v>119</v>
      </c>
      <c r="Z9" s="14">
        <v>119</v>
      </c>
      <c r="AA9" s="14">
        <v>150</v>
      </c>
      <c r="AB9" s="14" t="s">
        <v>122</v>
      </c>
      <c r="AC9" s="14">
        <v>40.653171999999998</v>
      </c>
      <c r="AD9" s="14">
        <v>-73.135930000000002</v>
      </c>
      <c r="AE9" s="14" t="s">
        <v>360</v>
      </c>
      <c r="AF9" s="32" t="s">
        <v>363</v>
      </c>
      <c r="AG9" s="14" t="s">
        <v>216</v>
      </c>
      <c r="AH9" s="14" t="s">
        <v>324</v>
      </c>
      <c r="AI9" s="21" t="s">
        <v>325</v>
      </c>
      <c r="AJ9" s="14" t="s">
        <v>326</v>
      </c>
      <c r="AK9" s="22" t="s">
        <v>330</v>
      </c>
    </row>
    <row r="10" spans="1:37">
      <c r="A10" s="14" t="s">
        <v>302</v>
      </c>
      <c r="B10" s="14" t="s">
        <v>298</v>
      </c>
      <c r="C10" s="19">
        <v>43.305</v>
      </c>
      <c r="D10" s="19">
        <v>4.0681621513275763</v>
      </c>
      <c r="E10" s="20">
        <f t="shared" si="2"/>
        <v>4.0681621513275765E-3</v>
      </c>
      <c r="F10" s="20">
        <f t="shared" si="0"/>
        <v>5.6981526804999967E-2</v>
      </c>
      <c r="G10" s="19">
        <f t="shared" si="3"/>
        <v>18.74392329111841</v>
      </c>
      <c r="H10" s="19">
        <v>14.6003764</v>
      </c>
      <c r="I10" s="19">
        <v>112.871</v>
      </c>
      <c r="J10" s="19">
        <v>8.9189995804157594</v>
      </c>
      <c r="K10" s="20">
        <f t="shared" si="4"/>
        <v>8.9189995804157592E-3</v>
      </c>
      <c r="L10" s="20">
        <f t="shared" si="5"/>
        <v>0.10711718496079327</v>
      </c>
      <c r="M10" s="19">
        <f t="shared" si="6"/>
        <v>35.235916105524097</v>
      </c>
      <c r="N10" s="19">
        <v>-16.245196999999997</v>
      </c>
      <c r="O10" s="19">
        <f t="shared" si="1"/>
        <v>2.192390383826071</v>
      </c>
      <c r="P10" s="19">
        <v>2.6134845765329549</v>
      </c>
      <c r="Q10" s="19">
        <f t="shared" si="7"/>
        <v>1.8798581043180125</v>
      </c>
      <c r="S10" s="14" t="s">
        <v>228</v>
      </c>
      <c r="T10" s="14" t="s">
        <v>229</v>
      </c>
      <c r="U10" s="14" t="s">
        <v>230</v>
      </c>
      <c r="V10" s="16">
        <v>42537</v>
      </c>
      <c r="W10" s="14" t="s">
        <v>148</v>
      </c>
      <c r="X10" s="14" t="s">
        <v>114</v>
      </c>
      <c r="Y10" s="14" t="s">
        <v>115</v>
      </c>
      <c r="Z10" s="14">
        <v>119</v>
      </c>
      <c r="AA10" s="14">
        <v>151</v>
      </c>
      <c r="AB10" s="14" t="s">
        <v>122</v>
      </c>
      <c r="AC10" s="14">
        <v>40.653171999999998</v>
      </c>
      <c r="AD10" s="14">
        <v>-73.135930000000002</v>
      </c>
      <c r="AE10" s="14" t="s">
        <v>360</v>
      </c>
      <c r="AF10" s="32" t="s">
        <v>363</v>
      </c>
      <c r="AG10" s="14" t="s">
        <v>216</v>
      </c>
      <c r="AH10" s="14" t="s">
        <v>324</v>
      </c>
      <c r="AI10" s="21" t="s">
        <v>325</v>
      </c>
      <c r="AJ10" s="14" t="s">
        <v>326</v>
      </c>
      <c r="AK10" s="22" t="s">
        <v>331</v>
      </c>
    </row>
    <row r="11" spans="1:37">
      <c r="A11" s="14" t="s">
        <v>303</v>
      </c>
      <c r="B11" s="14" t="s">
        <v>304</v>
      </c>
      <c r="C11" s="19">
        <v>54.225000000000001</v>
      </c>
      <c r="D11" s="19">
        <v>5.0940097599754726</v>
      </c>
      <c r="E11" s="20">
        <f t="shared" si="2"/>
        <v>5.0940097599754723E-3</v>
      </c>
      <c r="F11" s="20">
        <f t="shared" si="0"/>
        <v>7.1350266505048457E-2</v>
      </c>
      <c r="G11" s="19">
        <f t="shared" si="3"/>
        <v>18.201598598226646</v>
      </c>
      <c r="H11" s="19">
        <v>15.369289999999999</v>
      </c>
      <c r="I11" s="19">
        <v>166.614</v>
      </c>
      <c r="J11" s="19">
        <v>13.165739615059595</v>
      </c>
      <c r="K11" s="20">
        <f t="shared" si="4"/>
        <v>1.3165739615059594E-2</v>
      </c>
      <c r="L11" s="20">
        <f t="shared" si="5"/>
        <v>0.15812053277686572</v>
      </c>
      <c r="M11" s="19">
        <f t="shared" si="6"/>
        <v>40.336870606343297</v>
      </c>
      <c r="N11" s="19">
        <v>-16.365256099999996</v>
      </c>
      <c r="O11" s="19">
        <f t="shared" si="1"/>
        <v>2.5845532763806456</v>
      </c>
      <c r="P11" s="19">
        <v>3.1153550765449798</v>
      </c>
      <c r="Q11" s="19">
        <f t="shared" si="7"/>
        <v>2.216116918998162</v>
      </c>
      <c r="S11" s="14" t="s">
        <v>228</v>
      </c>
      <c r="T11" s="14" t="s">
        <v>229</v>
      </c>
      <c r="U11" s="14" t="s">
        <v>230</v>
      </c>
      <c r="V11" s="16">
        <v>42195</v>
      </c>
      <c r="W11" s="14" t="s">
        <v>138</v>
      </c>
      <c r="X11" s="14" t="s">
        <v>114</v>
      </c>
      <c r="Y11" s="14" t="s">
        <v>115</v>
      </c>
      <c r="Z11" s="14">
        <v>132</v>
      </c>
      <c r="AA11" s="14">
        <v>160</v>
      </c>
      <c r="AB11" s="14" t="s">
        <v>122</v>
      </c>
      <c r="AC11" s="14">
        <v>40.653171999999998</v>
      </c>
      <c r="AD11" s="14">
        <v>-73.135930000000002</v>
      </c>
      <c r="AE11" s="14" t="s">
        <v>360</v>
      </c>
      <c r="AF11" s="32" t="s">
        <v>363</v>
      </c>
      <c r="AG11" s="14" t="s">
        <v>216</v>
      </c>
      <c r="AH11" s="14" t="s">
        <v>324</v>
      </c>
      <c r="AI11" s="21" t="s">
        <v>325</v>
      </c>
      <c r="AJ11" s="14" t="s">
        <v>326</v>
      </c>
      <c r="AK11" s="22" t="s">
        <v>332</v>
      </c>
    </row>
    <row r="12" spans="1:37">
      <c r="A12" s="14" t="s">
        <v>305</v>
      </c>
      <c r="B12" s="14" t="s">
        <v>306</v>
      </c>
      <c r="C12" s="19">
        <v>68.805999999999997</v>
      </c>
      <c r="D12" s="19">
        <v>6.4637793553687839</v>
      </c>
      <c r="E12" s="20">
        <f t="shared" si="2"/>
        <v>6.4637793553687841E-3</v>
      </c>
      <c r="F12" s="20">
        <f t="shared" si="0"/>
        <v>9.0536218296843954E-2</v>
      </c>
      <c r="G12" s="19">
        <f t="shared" si="3"/>
        <v>22.577610547841385</v>
      </c>
      <c r="H12" s="19">
        <v>16.638842400000001</v>
      </c>
      <c r="I12" s="19">
        <v>109.756</v>
      </c>
      <c r="J12" s="19">
        <v>8.6728541250463991</v>
      </c>
      <c r="K12" s="20">
        <f t="shared" si="4"/>
        <v>8.6728541250463993E-3</v>
      </c>
      <c r="L12" s="20">
        <f t="shared" si="5"/>
        <v>0.10416097804180725</v>
      </c>
      <c r="M12" s="19">
        <f t="shared" si="6"/>
        <v>25.975306244839715</v>
      </c>
      <c r="N12" s="19">
        <v>-15.539975899999996</v>
      </c>
      <c r="O12" s="19">
        <f t="shared" si="1"/>
        <v>1.3417620943144923</v>
      </c>
      <c r="P12" s="19">
        <v>1.6529541015625</v>
      </c>
      <c r="Q12" s="19">
        <f t="shared" si="7"/>
        <v>1.1504896051687445</v>
      </c>
      <c r="S12" s="14" t="s">
        <v>228</v>
      </c>
      <c r="T12" s="14" t="s">
        <v>229</v>
      </c>
      <c r="U12" s="14" t="s">
        <v>230</v>
      </c>
      <c r="V12" s="16">
        <v>42185</v>
      </c>
      <c r="W12" s="14" t="s">
        <v>136</v>
      </c>
      <c r="X12" s="14" t="s">
        <v>132</v>
      </c>
      <c r="Y12" s="14" t="s">
        <v>115</v>
      </c>
      <c r="Z12" s="14">
        <v>136</v>
      </c>
      <c r="AA12" s="14">
        <v>165</v>
      </c>
      <c r="AB12" s="14" t="s">
        <v>122</v>
      </c>
      <c r="AC12" s="14">
        <v>40.653171999999998</v>
      </c>
      <c r="AD12" s="14">
        <v>-73.135930000000002</v>
      </c>
      <c r="AE12" s="14" t="s">
        <v>360</v>
      </c>
      <c r="AF12" s="32" t="s">
        <v>363</v>
      </c>
      <c r="AG12" s="14" t="s">
        <v>216</v>
      </c>
      <c r="AH12" s="14" t="s">
        <v>324</v>
      </c>
      <c r="AI12" s="21" t="s">
        <v>325</v>
      </c>
      <c r="AJ12" s="14" t="s">
        <v>326</v>
      </c>
      <c r="AK12" s="22" t="s">
        <v>333</v>
      </c>
    </row>
    <row r="13" spans="1:37">
      <c r="A13" s="14" t="s">
        <v>307</v>
      </c>
      <c r="B13" s="14" t="s">
        <v>299</v>
      </c>
      <c r="C13" s="19">
        <v>32.180999999999997</v>
      </c>
      <c r="D13" s="19">
        <v>3.0231503565840598</v>
      </c>
      <c r="E13" s="20">
        <f t="shared" si="2"/>
        <v>3.0231503565840596E-3</v>
      </c>
      <c r="F13" s="20">
        <f t="shared" si="0"/>
        <v>4.234436009956595E-2</v>
      </c>
      <c r="G13" s="19">
        <f t="shared" si="3"/>
        <v>15.567779448369834</v>
      </c>
      <c r="H13" s="19">
        <v>14.6267814</v>
      </c>
      <c r="I13" s="19">
        <v>119.916</v>
      </c>
      <c r="J13" s="19">
        <v>9.4756913085304131</v>
      </c>
      <c r="K13" s="20">
        <f t="shared" si="4"/>
        <v>9.4756913085304127E-3</v>
      </c>
      <c r="L13" s="20">
        <f t="shared" si="5"/>
        <v>0.11380305261545025</v>
      </c>
      <c r="M13" s="19">
        <f t="shared" si="6"/>
        <v>41.839357579209647</v>
      </c>
      <c r="N13" s="19">
        <v>-16.044425899999997</v>
      </c>
      <c r="O13" s="19">
        <f t="shared" si="1"/>
        <v>3.1343764586149314</v>
      </c>
      <c r="P13" s="19">
        <v>3.6192558978704792</v>
      </c>
      <c r="Q13" s="19">
        <f t="shared" si="7"/>
        <v>2.687561043498135</v>
      </c>
      <c r="S13" s="14" t="s">
        <v>228</v>
      </c>
      <c r="T13" s="14" t="s">
        <v>229</v>
      </c>
      <c r="U13" s="14" t="s">
        <v>230</v>
      </c>
      <c r="V13" s="16">
        <v>41866</v>
      </c>
      <c r="W13" s="14" t="s">
        <v>121</v>
      </c>
      <c r="X13" s="14" t="s">
        <v>114</v>
      </c>
      <c r="Y13" s="14" t="s">
        <v>115</v>
      </c>
      <c r="Z13" s="14">
        <v>137</v>
      </c>
      <c r="AA13" s="14">
        <v>166</v>
      </c>
      <c r="AB13" s="14" t="s">
        <v>122</v>
      </c>
      <c r="AC13" s="14">
        <v>40.653171999999998</v>
      </c>
      <c r="AD13" s="14">
        <v>-73.135930000000002</v>
      </c>
      <c r="AE13" s="14" t="s">
        <v>361</v>
      </c>
      <c r="AF13" s="32" t="s">
        <v>363</v>
      </c>
      <c r="AG13" s="14" t="s">
        <v>297</v>
      </c>
      <c r="AH13" s="14" t="s">
        <v>324</v>
      </c>
      <c r="AI13" s="21" t="s">
        <v>325</v>
      </c>
      <c r="AJ13" s="14" t="s">
        <v>326</v>
      </c>
      <c r="AK13" s="22" t="s">
        <v>334</v>
      </c>
    </row>
    <row r="14" spans="1:37">
      <c r="A14" s="14" t="s">
        <v>308</v>
      </c>
      <c r="B14" s="14" t="s">
        <v>309</v>
      </c>
      <c r="C14" s="19">
        <v>67.974999999999994</v>
      </c>
      <c r="D14" s="19">
        <v>6.3857134796557435</v>
      </c>
      <c r="E14" s="20">
        <f t="shared" si="2"/>
        <v>6.3857134796557434E-3</v>
      </c>
      <c r="F14" s="20">
        <f t="shared" si="0"/>
        <v>8.9442772995494108E-2</v>
      </c>
      <c r="G14" s="19">
        <f t="shared" si="3"/>
        <v>21.500666585455317</v>
      </c>
      <c r="H14" s="19">
        <v>15.4030884</v>
      </c>
      <c r="I14" s="19">
        <v>133.95099999999999</v>
      </c>
      <c r="J14" s="19">
        <v>10.584728697329441</v>
      </c>
      <c r="K14" s="20">
        <f t="shared" si="4"/>
        <v>1.0584728697329441E-2</v>
      </c>
      <c r="L14" s="20">
        <f t="shared" si="5"/>
        <v>0.12712259165492659</v>
      </c>
      <c r="M14" s="19">
        <f t="shared" si="6"/>
        <v>30.558315301665047</v>
      </c>
      <c r="N14" s="19">
        <v>-17.105788699999994</v>
      </c>
      <c r="O14" s="19">
        <f t="shared" si="1"/>
        <v>1.6575639873369432</v>
      </c>
      <c r="P14" s="19">
        <v>2.0570109151973131</v>
      </c>
      <c r="Q14" s="19">
        <f t="shared" si="7"/>
        <v>1.4212729256653378</v>
      </c>
      <c r="S14" s="14" t="s">
        <v>228</v>
      </c>
      <c r="T14" s="14" t="s">
        <v>229</v>
      </c>
      <c r="U14" s="14" t="s">
        <v>230</v>
      </c>
      <c r="V14" s="16">
        <v>42195</v>
      </c>
      <c r="W14" s="14" t="s">
        <v>137</v>
      </c>
      <c r="X14" s="14" t="s">
        <v>114</v>
      </c>
      <c r="Y14" s="14" t="s">
        <v>115</v>
      </c>
      <c r="Z14" s="14">
        <v>114</v>
      </c>
      <c r="AA14" s="14">
        <v>160</v>
      </c>
      <c r="AB14" s="14" t="s">
        <v>122</v>
      </c>
      <c r="AC14" s="14">
        <v>40.653171999999998</v>
      </c>
      <c r="AD14" s="14">
        <v>-73.135930000000002</v>
      </c>
      <c r="AE14" s="14" t="s">
        <v>360</v>
      </c>
      <c r="AF14" s="32" t="s">
        <v>363</v>
      </c>
      <c r="AG14" s="14" t="s">
        <v>216</v>
      </c>
      <c r="AH14" s="14" t="s">
        <v>324</v>
      </c>
      <c r="AI14" s="21" t="s">
        <v>325</v>
      </c>
      <c r="AJ14" s="14" t="s">
        <v>326</v>
      </c>
      <c r="AK14" s="22" t="s">
        <v>335</v>
      </c>
    </row>
    <row r="15" spans="1:37">
      <c r="A15" s="14" t="s">
        <v>310</v>
      </c>
      <c r="B15" s="14" t="s">
        <v>311</v>
      </c>
      <c r="C15" s="19">
        <v>32.808</v>
      </c>
      <c r="D15" s="19">
        <v>3.0820520462014804</v>
      </c>
      <c r="E15" s="20">
        <f t="shared" si="2"/>
        <v>3.0820520462014806E-3</v>
      </c>
      <c r="F15" s="20">
        <f t="shared" si="0"/>
        <v>4.3169378395530277E-2</v>
      </c>
      <c r="G15" s="19">
        <f t="shared" si="3"/>
        <v>18.933937892776438</v>
      </c>
      <c r="H15" s="19">
        <v>14.859145400000001</v>
      </c>
      <c r="I15" s="19">
        <v>86.613</v>
      </c>
      <c r="J15" s="19">
        <v>6.8441079697933942</v>
      </c>
      <c r="K15" s="20">
        <f>J15/10^3</f>
        <v>6.8441079697933943E-3</v>
      </c>
      <c r="L15" s="20">
        <f>K15*12.01</f>
        <v>8.2197736717218667E-2</v>
      </c>
      <c r="M15" s="19">
        <f>L15/B15*100</f>
        <v>36.05163891106082</v>
      </c>
      <c r="N15" s="19">
        <v>-16.409647699999997</v>
      </c>
      <c r="O15" s="19">
        <f t="shared" si="1"/>
        <v>2.2206334828863499</v>
      </c>
      <c r="P15" s="19">
        <v>2.5718943724337815</v>
      </c>
      <c r="Q15" s="19">
        <f t="shared" si="7"/>
        <v>1.9040750590406776</v>
      </c>
      <c r="S15" s="14" t="s">
        <v>228</v>
      </c>
      <c r="T15" s="14" t="s">
        <v>229</v>
      </c>
      <c r="U15" s="14" t="s">
        <v>230</v>
      </c>
      <c r="V15" s="16">
        <v>41859</v>
      </c>
      <c r="W15" s="14" t="s">
        <v>118</v>
      </c>
      <c r="X15" s="14" t="s">
        <v>114</v>
      </c>
      <c r="Y15" s="14" t="s">
        <v>119</v>
      </c>
      <c r="Z15" s="14">
        <v>119</v>
      </c>
      <c r="AA15" s="14">
        <v>145</v>
      </c>
      <c r="AB15" s="14" t="s">
        <v>116</v>
      </c>
      <c r="AC15" s="14">
        <v>40.640408999999998</v>
      </c>
      <c r="AD15" s="14">
        <v>-73.191193999999996</v>
      </c>
      <c r="AE15" s="14" t="s">
        <v>360</v>
      </c>
      <c r="AF15" s="32" t="s">
        <v>363</v>
      </c>
      <c r="AG15" s="14" t="s">
        <v>216</v>
      </c>
      <c r="AH15" s="14" t="s">
        <v>324</v>
      </c>
      <c r="AI15" s="21" t="s">
        <v>325</v>
      </c>
      <c r="AJ15" s="14" t="s">
        <v>326</v>
      </c>
      <c r="AK15" s="22" t="s">
        <v>336</v>
      </c>
    </row>
    <row r="20" spans="1:18" ht="17" thickBot="1">
      <c r="A20" s="17" t="s">
        <v>89</v>
      </c>
      <c r="B20" s="17" t="s">
        <v>81</v>
      </c>
      <c r="C20" s="17" t="s">
        <v>82</v>
      </c>
      <c r="D20" s="17" t="s">
        <v>74</v>
      </c>
      <c r="E20" s="18" t="s">
        <v>222</v>
      </c>
      <c r="F20" s="17" t="s">
        <v>223</v>
      </c>
      <c r="G20" s="17" t="s">
        <v>219</v>
      </c>
      <c r="H20" s="17" t="s">
        <v>83</v>
      </c>
      <c r="I20" s="17" t="s">
        <v>84</v>
      </c>
      <c r="J20" s="17" t="s">
        <v>76</v>
      </c>
      <c r="K20" s="17" t="s">
        <v>224</v>
      </c>
      <c r="L20" s="17" t="s">
        <v>223</v>
      </c>
      <c r="M20" s="17" t="s">
        <v>220</v>
      </c>
      <c r="N20" s="17" t="s">
        <v>85</v>
      </c>
      <c r="O20" s="17" t="s">
        <v>86</v>
      </c>
      <c r="P20" s="17" t="s">
        <v>87</v>
      </c>
      <c r="Q20" s="17" t="s">
        <v>221</v>
      </c>
      <c r="R20" s="17" t="s">
        <v>88</v>
      </c>
    </row>
    <row r="21" spans="1:18" ht="17" thickTop="1">
      <c r="A21" s="14" t="s">
        <v>0</v>
      </c>
      <c r="B21" s="14" t="s">
        <v>15</v>
      </c>
      <c r="C21" s="19">
        <v>26.882999999999999</v>
      </c>
      <c r="D21" s="19">
        <v>2.5254451706301633</v>
      </c>
      <c r="E21" s="19">
        <f t="shared" ref="E21:E26" si="8">D21/10^3</f>
        <v>2.5254451706301631E-3</v>
      </c>
      <c r="F21" s="19">
        <f t="shared" ref="F21:F26" si="9">E21*14.0067</f>
        <v>3.5373152871465509E-2</v>
      </c>
      <c r="G21" s="19">
        <f t="shared" ref="G21:G26" si="10">F21/B21*100</f>
        <v>9.3579769501231507</v>
      </c>
      <c r="H21" s="19">
        <v>-2.580829</v>
      </c>
      <c r="I21" s="19">
        <v>188.20699999999999</v>
      </c>
      <c r="J21" s="19">
        <v>12.789924891840469</v>
      </c>
      <c r="K21" s="19">
        <f t="shared" ref="K21:K26" si="11">J21/10^3</f>
        <v>1.2789924891840469E-2</v>
      </c>
      <c r="L21" s="19">
        <f t="shared" ref="L21:L26" si="12">K21*12.01</f>
        <v>0.15360699795100402</v>
      </c>
      <c r="M21" s="19">
        <f t="shared" ref="M21:M26" si="13">L21/B21*100</f>
        <v>40.636771944710063</v>
      </c>
      <c r="N21" s="19">
        <v>-28.659711499999997</v>
      </c>
      <c r="O21" s="19">
        <f t="shared" ref="O21:O26" si="14">J21/D21</f>
        <v>5.0644239045780015</v>
      </c>
      <c r="P21" s="19">
        <v>5.7067510548523206</v>
      </c>
      <c r="Q21" s="19">
        <f t="shared" ref="Q21:Q26" si="15">M21/G21</f>
        <v>4.3424740369952808</v>
      </c>
    </row>
    <row r="22" spans="1:18">
      <c r="A22" s="14" t="s">
        <v>0</v>
      </c>
      <c r="B22" s="14" t="s">
        <v>294</v>
      </c>
      <c r="C22" s="19">
        <v>19.997</v>
      </c>
      <c r="D22" s="19">
        <v>1.8785599478142834</v>
      </c>
      <c r="E22" s="19">
        <f t="shared" si="8"/>
        <v>1.8785599478142834E-3</v>
      </c>
      <c r="F22" s="19">
        <f t="shared" si="9"/>
        <v>2.6312425621050323E-2</v>
      </c>
      <c r="G22" s="19">
        <f t="shared" si="10"/>
        <v>8.9803500413141037</v>
      </c>
      <c r="H22" s="19">
        <v>-2.3262848000000003</v>
      </c>
      <c r="I22" s="19">
        <v>146.91900000000001</v>
      </c>
      <c r="J22" s="19">
        <v>9.9841290450637334</v>
      </c>
      <c r="K22" s="19">
        <f t="shared" si="11"/>
        <v>9.9841290450637336E-3</v>
      </c>
      <c r="L22" s="19">
        <f t="shared" si="12"/>
        <v>0.11990938983121543</v>
      </c>
      <c r="M22" s="19">
        <f t="shared" si="13"/>
        <v>40.924706427035993</v>
      </c>
      <c r="N22" s="19">
        <v>-28.606239799999997</v>
      </c>
      <c r="O22" s="19">
        <f t="shared" si="14"/>
        <v>5.3147779801652497</v>
      </c>
      <c r="P22" s="19">
        <v>5.3669830887045311</v>
      </c>
      <c r="Q22" s="19">
        <f t="shared" si="15"/>
        <v>4.557139336302245</v>
      </c>
    </row>
    <row r="23" spans="1:18">
      <c r="A23" s="14" t="s">
        <v>16</v>
      </c>
      <c r="B23" s="14" t="s">
        <v>266</v>
      </c>
      <c r="C23" s="19">
        <v>82.653000000000006</v>
      </c>
      <c r="D23" s="19">
        <v>7.7645954576533462</v>
      </c>
      <c r="E23" s="19">
        <f t="shared" si="8"/>
        <v>7.7645954576533466E-3</v>
      </c>
      <c r="F23" s="19">
        <f t="shared" si="9"/>
        <v>0.10875635919671313</v>
      </c>
      <c r="G23" s="19">
        <f t="shared" si="10"/>
        <v>30.043193148263299</v>
      </c>
      <c r="H23" s="19">
        <v>1.3598531999999999</v>
      </c>
      <c r="I23" s="19">
        <v>219.90799999999999</v>
      </c>
      <c r="J23" s="19">
        <v>14.944219944608085</v>
      </c>
      <c r="K23" s="19">
        <f t="shared" si="11"/>
        <v>1.4944219944608084E-2</v>
      </c>
      <c r="L23" s="19">
        <f t="shared" si="12"/>
        <v>0.1794800815347431</v>
      </c>
      <c r="M23" s="19">
        <f t="shared" si="13"/>
        <v>49.580133020647267</v>
      </c>
      <c r="N23" s="19">
        <v>-27.773897299999998</v>
      </c>
      <c r="O23" s="19">
        <f t="shared" si="14"/>
        <v>1.9246617581187673</v>
      </c>
      <c r="P23" s="19">
        <v>2.3207539591462014</v>
      </c>
      <c r="Q23" s="19">
        <f t="shared" si="15"/>
        <v>1.6502950527252238</v>
      </c>
    </row>
    <row r="24" spans="1:18">
      <c r="A24" s="14" t="s">
        <v>16</v>
      </c>
      <c r="B24" s="14" t="s">
        <v>312</v>
      </c>
      <c r="C24" s="19">
        <v>98.459000000000003</v>
      </c>
      <c r="D24" s="19">
        <v>9.2494441117090833</v>
      </c>
      <c r="E24" s="19">
        <f t="shared" si="8"/>
        <v>9.2494441117090837E-3</v>
      </c>
      <c r="F24" s="19">
        <f t="shared" si="9"/>
        <v>0.12955418883947561</v>
      </c>
      <c r="G24" s="19">
        <f t="shared" si="10"/>
        <v>30.128881125459444</v>
      </c>
      <c r="H24" s="19">
        <v>0.81379780000000013</v>
      </c>
      <c r="I24" s="19">
        <v>264.34199999999998</v>
      </c>
      <c r="J24" s="19">
        <v>17.96380754041504</v>
      </c>
      <c r="K24" s="19">
        <f t="shared" si="11"/>
        <v>1.7963807540415041E-2</v>
      </c>
      <c r="L24" s="19">
        <f t="shared" si="12"/>
        <v>0.21574532856038464</v>
      </c>
      <c r="M24" s="19">
        <f t="shared" si="13"/>
        <v>50.17333222334527</v>
      </c>
      <c r="N24" s="19">
        <v>-27.697220899999994</v>
      </c>
      <c r="O24" s="19">
        <f t="shared" si="14"/>
        <v>1.9421499631177017</v>
      </c>
      <c r="P24" s="19">
        <v>2.341317160422633</v>
      </c>
      <c r="Q24" s="19">
        <f t="shared" si="15"/>
        <v>1.6652902580224895</v>
      </c>
    </row>
    <row r="25" spans="1:18">
      <c r="A25" s="14" t="s">
        <v>2</v>
      </c>
      <c r="B25" s="14" t="s">
        <v>313</v>
      </c>
      <c r="C25" s="19">
        <v>38.679000000000002</v>
      </c>
      <c r="D25" s="19">
        <v>3.6335860489827807</v>
      </c>
      <c r="E25" s="19">
        <f t="shared" si="8"/>
        <v>3.6335860489827808E-3</v>
      </c>
      <c r="F25" s="19">
        <f t="shared" si="9"/>
        <v>5.0894549712287115E-2</v>
      </c>
      <c r="G25" s="19">
        <f t="shared" si="10"/>
        <v>18.373483650645166</v>
      </c>
      <c r="H25" s="19">
        <v>20.535164200000001</v>
      </c>
      <c r="I25" s="19">
        <v>106.59099999999999</v>
      </c>
      <c r="J25" s="19">
        <v>7.2435716213858541</v>
      </c>
      <c r="K25" s="19">
        <f t="shared" si="11"/>
        <v>7.2435716213858541E-3</v>
      </c>
      <c r="L25" s="19">
        <f t="shared" si="12"/>
        <v>8.69952951728441E-2</v>
      </c>
      <c r="M25" s="19">
        <f t="shared" si="13"/>
        <v>31.406243744709062</v>
      </c>
      <c r="N25" s="19">
        <v>-20.261627899999997</v>
      </c>
      <c r="O25" s="19">
        <f t="shared" si="14"/>
        <v>1.9935049077518574</v>
      </c>
      <c r="P25" s="19">
        <v>2.3357433190057932</v>
      </c>
      <c r="Q25" s="19">
        <f t="shared" si="15"/>
        <v>1.7093243906201894</v>
      </c>
    </row>
    <row r="26" spans="1:18">
      <c r="A26" s="14" t="s">
        <v>2</v>
      </c>
      <c r="B26" s="14" t="s">
        <v>314</v>
      </c>
      <c r="C26" s="19">
        <v>36.85</v>
      </c>
      <c r="D26" s="19">
        <v>3.4617659687431286</v>
      </c>
      <c r="E26" s="19">
        <f t="shared" si="8"/>
        <v>3.4617659687431286E-3</v>
      </c>
      <c r="F26" s="19">
        <f t="shared" si="9"/>
        <v>4.8487917394394384E-2</v>
      </c>
      <c r="G26" s="19">
        <f t="shared" si="10"/>
        <v>18.721203627179296</v>
      </c>
      <c r="H26" s="19">
        <v>20.7971018</v>
      </c>
      <c r="I26" s="19">
        <v>101.94</v>
      </c>
      <c r="J26" s="19">
        <v>6.9275050528100302</v>
      </c>
      <c r="K26" s="19">
        <f t="shared" si="11"/>
        <v>6.9275050528100303E-3</v>
      </c>
      <c r="L26" s="19">
        <f t="shared" si="12"/>
        <v>8.3199335684248463E-2</v>
      </c>
      <c r="M26" s="19">
        <f t="shared" si="13"/>
        <v>32.123295630983961</v>
      </c>
      <c r="N26" s="19">
        <v>-20.327206399999998</v>
      </c>
      <c r="O26" s="19">
        <f t="shared" si="14"/>
        <v>2.0011477134386459</v>
      </c>
      <c r="P26" s="19">
        <v>2.2975157248037448</v>
      </c>
      <c r="Q26" s="19">
        <f t="shared" si="15"/>
        <v>1.7158776898482966</v>
      </c>
    </row>
    <row r="27" spans="1:18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8" ht="17" thickBot="1">
      <c r="A28" s="23" t="s">
        <v>75</v>
      </c>
      <c r="B28" s="23" t="s">
        <v>92</v>
      </c>
      <c r="C28" s="17" t="s">
        <v>93</v>
      </c>
      <c r="D28" s="17" t="s">
        <v>94</v>
      </c>
      <c r="E28" s="17" t="s">
        <v>95</v>
      </c>
      <c r="F28" s="17" t="s">
        <v>96</v>
      </c>
      <c r="G28" s="17" t="s">
        <v>97</v>
      </c>
    </row>
    <row r="29" spans="1:18" ht="17" thickTop="1">
      <c r="A29" s="14" t="s">
        <v>0</v>
      </c>
      <c r="B29" s="14">
        <v>2</v>
      </c>
      <c r="C29" s="14">
        <f>AVERAGE(H21:H22)</f>
        <v>-2.4535569000000002</v>
      </c>
      <c r="D29" s="14">
        <f>STDEV(H21:H22)</f>
        <v>0.17998992993170462</v>
      </c>
      <c r="E29" s="24">
        <f>AVERAGE(N21:N22)</f>
        <v>-28.632975649999999</v>
      </c>
      <c r="F29" s="14">
        <f>STDEV(N21:N22)</f>
        <v>3.7810201671572251E-2</v>
      </c>
      <c r="G29" s="19">
        <f>AVERAGE(O21:O22)</f>
        <v>5.1896009423716256</v>
      </c>
    </row>
    <row r="30" spans="1:18">
      <c r="A30" s="14" t="s">
        <v>16</v>
      </c>
      <c r="B30" s="14">
        <v>2</v>
      </c>
      <c r="C30" s="14">
        <f>AVERAGE(H23:H24)</f>
        <v>1.0868255</v>
      </c>
      <c r="D30" s="14">
        <f>STDEV(H23:H24)</f>
        <v>0.38611947624353216</v>
      </c>
      <c r="E30" s="24">
        <f>AVERAGE(N23:N24)</f>
        <v>-27.735559099999996</v>
      </c>
      <c r="F30" s="14">
        <f>STDEV(N23:N24)</f>
        <v>5.4218402396974848E-2</v>
      </c>
      <c r="G30" s="19">
        <f>AVERAGE(O23:O24)</f>
        <v>1.9334058606182345</v>
      </c>
    </row>
    <row r="31" spans="1:18">
      <c r="A31" s="14" t="s">
        <v>2</v>
      </c>
      <c r="B31" s="14">
        <v>2</v>
      </c>
      <c r="C31" s="14">
        <f>AVERAGE(H25:H26)</f>
        <v>20.666133000000002</v>
      </c>
      <c r="D31" s="14">
        <f>STDEV(H25:H26)</f>
        <v>0.1852178532077291</v>
      </c>
      <c r="E31" s="24">
        <f>AVERAGE(N25:N26)</f>
        <v>-20.294417149999997</v>
      </c>
      <c r="F31" s="14">
        <f>STDEV(N25:N26)</f>
        <v>4.6371002050042624E-2</v>
      </c>
      <c r="G31" s="19">
        <f>AVERAGE(O25:O26)</f>
        <v>1.9973263105952517</v>
      </c>
    </row>
  </sheetData>
  <hyperlinks>
    <hyperlink ref="AI6" r:id="rId1" xr:uid="{00000000-0004-0000-0200-000000000000}"/>
    <hyperlink ref="AI7" r:id="rId2" xr:uid="{00000000-0004-0000-0200-000001000000}"/>
    <hyperlink ref="AI8" r:id="rId3" xr:uid="{00000000-0004-0000-0200-000002000000}"/>
    <hyperlink ref="AI9" r:id="rId4" xr:uid="{00000000-0004-0000-0200-000003000000}"/>
    <hyperlink ref="AI10" r:id="rId5" xr:uid="{00000000-0004-0000-0200-000004000000}"/>
    <hyperlink ref="AI11" r:id="rId6" xr:uid="{00000000-0004-0000-0200-000005000000}"/>
    <hyperlink ref="AI12" r:id="rId7" xr:uid="{00000000-0004-0000-0200-000006000000}"/>
    <hyperlink ref="AI13" r:id="rId8" xr:uid="{00000000-0004-0000-0200-000007000000}"/>
    <hyperlink ref="AI14" r:id="rId9" xr:uid="{00000000-0004-0000-0200-000008000000}"/>
    <hyperlink ref="AI15" r:id="rId10" xr:uid="{00000000-0004-0000-0200-000009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98"/>
  <sheetViews>
    <sheetView workbookViewId="0">
      <selection activeCell="K15" sqref="K15"/>
    </sheetView>
  </sheetViews>
  <sheetFormatPr baseColWidth="10" defaultRowHeight="13"/>
  <cols>
    <col min="1" max="1" width="13.3984375" bestFit="1" customWidth="1"/>
    <col min="2" max="3" width="12.3984375" bestFit="1" customWidth="1"/>
    <col min="4" max="4" width="14.19921875" bestFit="1" customWidth="1"/>
    <col min="5" max="6" width="11.59765625" bestFit="1" customWidth="1"/>
    <col min="7" max="7" width="8.796875" bestFit="1" customWidth="1"/>
    <col min="8" max="8" width="16.3984375" bestFit="1" customWidth="1"/>
    <col min="9" max="9" width="23.796875" bestFit="1" customWidth="1"/>
    <col min="10" max="10" width="14.19921875" bestFit="1" customWidth="1"/>
    <col min="12" max="12" width="18.19921875" bestFit="1" customWidth="1"/>
  </cols>
  <sheetData>
    <row r="1" spans="1:14" ht="16" thickBot="1">
      <c r="A1" s="4" t="s">
        <v>100</v>
      </c>
      <c r="B1" s="4" t="s">
        <v>106</v>
      </c>
      <c r="C1" s="4" t="s">
        <v>107</v>
      </c>
      <c r="D1" s="4" t="s">
        <v>108</v>
      </c>
      <c r="E1" s="4" t="s">
        <v>212</v>
      </c>
      <c r="F1" s="4" t="s">
        <v>109</v>
      </c>
      <c r="G1" s="4" t="s">
        <v>110</v>
      </c>
      <c r="H1" s="4" t="s">
        <v>111</v>
      </c>
      <c r="I1" s="6" t="s">
        <v>112</v>
      </c>
      <c r="J1" s="3"/>
      <c r="L1" s="1" t="s">
        <v>218</v>
      </c>
      <c r="M1" s="1" t="s">
        <v>213</v>
      </c>
      <c r="N1" s="1" t="s">
        <v>214</v>
      </c>
    </row>
    <row r="2" spans="1:14" ht="14" thickTop="1">
      <c r="A2" s="2">
        <v>41858</v>
      </c>
      <c r="B2" t="s">
        <v>113</v>
      </c>
      <c r="C2" s="7">
        <v>28453</v>
      </c>
      <c r="D2" s="8" t="s">
        <v>114</v>
      </c>
      <c r="E2" s="9" t="s">
        <v>115</v>
      </c>
      <c r="F2">
        <v>147</v>
      </c>
      <c r="G2">
        <v>177</v>
      </c>
      <c r="H2" t="s">
        <v>116</v>
      </c>
      <c r="I2" t="s">
        <v>117</v>
      </c>
      <c r="L2" t="s">
        <v>315</v>
      </c>
      <c r="M2">
        <v>40.640408999999998</v>
      </c>
      <c r="N2">
        <v>-73.191193999999996</v>
      </c>
    </row>
    <row r="3" spans="1:14">
      <c r="A3" s="2">
        <v>41859</v>
      </c>
      <c r="B3" t="s">
        <v>118</v>
      </c>
      <c r="C3" s="7">
        <v>28459</v>
      </c>
      <c r="D3" s="8" t="s">
        <v>114</v>
      </c>
      <c r="E3" s="9" t="s">
        <v>119</v>
      </c>
      <c r="F3">
        <v>119</v>
      </c>
      <c r="G3">
        <v>145</v>
      </c>
      <c r="H3" t="s">
        <v>116</v>
      </c>
      <c r="I3" t="s">
        <v>120</v>
      </c>
      <c r="L3" t="s">
        <v>122</v>
      </c>
      <c r="M3">
        <v>40.653171999999998</v>
      </c>
      <c r="N3">
        <v>-73.135930000000002</v>
      </c>
    </row>
    <row r="4" spans="1:14">
      <c r="A4" s="2">
        <v>41866</v>
      </c>
      <c r="B4" t="s">
        <v>121</v>
      </c>
      <c r="C4" s="7">
        <v>28456</v>
      </c>
      <c r="D4" s="8" t="s">
        <v>114</v>
      </c>
      <c r="E4" s="9" t="s">
        <v>115</v>
      </c>
      <c r="F4">
        <v>137</v>
      </c>
      <c r="G4">
        <v>166</v>
      </c>
      <c r="H4" t="s">
        <v>122</v>
      </c>
      <c r="I4" t="s">
        <v>117</v>
      </c>
      <c r="L4" t="s">
        <v>124</v>
      </c>
      <c r="M4">
        <v>40.643385000000002</v>
      </c>
      <c r="N4">
        <v>-73.173389999999998</v>
      </c>
    </row>
    <row r="5" spans="1:14">
      <c r="A5" s="2">
        <v>41870</v>
      </c>
      <c r="B5" t="s">
        <v>123</v>
      </c>
      <c r="C5" s="7">
        <v>28444</v>
      </c>
      <c r="D5" s="8" t="s">
        <v>114</v>
      </c>
      <c r="E5" s="9" t="s">
        <v>119</v>
      </c>
      <c r="F5">
        <v>126</v>
      </c>
      <c r="G5">
        <v>150</v>
      </c>
      <c r="H5" t="s">
        <v>124</v>
      </c>
      <c r="I5" t="s">
        <v>117</v>
      </c>
      <c r="L5" t="s">
        <v>168</v>
      </c>
      <c r="M5">
        <v>40.641119000000003</v>
      </c>
      <c r="N5">
        <v>-73.199308000000002</v>
      </c>
    </row>
    <row r="6" spans="1:14">
      <c r="A6" s="2">
        <v>41870</v>
      </c>
      <c r="B6" t="s">
        <v>125</v>
      </c>
      <c r="C6" s="7">
        <v>28440</v>
      </c>
      <c r="D6" s="8" t="s">
        <v>114</v>
      </c>
      <c r="E6" s="9" t="s">
        <v>115</v>
      </c>
      <c r="F6">
        <v>107</v>
      </c>
      <c r="G6">
        <v>132</v>
      </c>
      <c r="H6" t="s">
        <v>122</v>
      </c>
      <c r="I6" t="s">
        <v>117</v>
      </c>
      <c r="L6" t="s">
        <v>188</v>
      </c>
      <c r="M6">
        <v>40.617120999999997</v>
      </c>
      <c r="N6">
        <v>-73.329064000000002</v>
      </c>
    </row>
    <row r="7" spans="1:14">
      <c r="A7" s="2">
        <v>41877</v>
      </c>
      <c r="B7" t="s">
        <v>126</v>
      </c>
      <c r="C7" s="7">
        <v>26349</v>
      </c>
      <c r="D7" s="8" t="s">
        <v>114</v>
      </c>
      <c r="E7" s="9" t="s">
        <v>119</v>
      </c>
      <c r="F7">
        <v>87</v>
      </c>
      <c r="G7">
        <v>107</v>
      </c>
      <c r="H7" t="s">
        <v>122</v>
      </c>
      <c r="I7" t="s">
        <v>117</v>
      </c>
      <c r="L7" t="s">
        <v>316</v>
      </c>
      <c r="M7">
        <v>40.606202000000003</v>
      </c>
      <c r="N7">
        <v>-73.427299000000005</v>
      </c>
    </row>
    <row r="8" spans="1:14">
      <c r="A8" s="2">
        <v>41877</v>
      </c>
      <c r="B8" t="s">
        <v>127</v>
      </c>
      <c r="C8" s="7">
        <v>28446</v>
      </c>
      <c r="D8" s="8" t="s">
        <v>114</v>
      </c>
      <c r="E8" s="9" t="s">
        <v>119</v>
      </c>
      <c r="F8">
        <v>116</v>
      </c>
      <c r="G8">
        <v>138</v>
      </c>
      <c r="H8" t="s">
        <v>122</v>
      </c>
      <c r="I8" t="s">
        <v>117</v>
      </c>
    </row>
    <row r="9" spans="1:14">
      <c r="A9" s="2">
        <v>41880</v>
      </c>
      <c r="B9" t="s">
        <v>128</v>
      </c>
      <c r="C9" s="7">
        <v>28454</v>
      </c>
      <c r="D9" s="8" t="s">
        <v>114</v>
      </c>
      <c r="E9" s="9" t="s">
        <v>119</v>
      </c>
      <c r="F9">
        <v>112</v>
      </c>
      <c r="G9">
        <v>136</v>
      </c>
      <c r="H9" t="s">
        <v>122</v>
      </c>
      <c r="I9" t="s">
        <v>117</v>
      </c>
    </row>
    <row r="10" spans="1:14">
      <c r="A10" s="2">
        <v>41880</v>
      </c>
      <c r="B10" t="s">
        <v>129</v>
      </c>
      <c r="C10" s="7">
        <v>28448</v>
      </c>
      <c r="D10" s="8" t="s">
        <v>114</v>
      </c>
      <c r="E10" s="9" t="s">
        <v>115</v>
      </c>
      <c r="F10">
        <v>134</v>
      </c>
      <c r="G10">
        <v>163</v>
      </c>
      <c r="H10" t="s">
        <v>124</v>
      </c>
      <c r="I10" t="s">
        <v>117</v>
      </c>
    </row>
    <row r="11" spans="1:14">
      <c r="A11" s="2">
        <v>41880</v>
      </c>
      <c r="B11" t="s">
        <v>130</v>
      </c>
      <c r="C11" s="7">
        <v>28458</v>
      </c>
      <c r="D11" s="8" t="s">
        <v>114</v>
      </c>
      <c r="E11" s="9" t="s">
        <v>115</v>
      </c>
      <c r="F11">
        <v>141</v>
      </c>
      <c r="G11">
        <v>172</v>
      </c>
      <c r="H11" t="s">
        <v>124</v>
      </c>
      <c r="I11" t="s">
        <v>120</v>
      </c>
    </row>
    <row r="12" spans="1:14">
      <c r="A12" s="2">
        <v>41887</v>
      </c>
      <c r="B12" t="s">
        <v>131</v>
      </c>
      <c r="C12" s="7">
        <v>28441</v>
      </c>
      <c r="D12" s="8" t="s">
        <v>132</v>
      </c>
      <c r="E12" s="9" t="s">
        <v>119</v>
      </c>
      <c r="F12">
        <v>141</v>
      </c>
      <c r="G12">
        <v>151</v>
      </c>
      <c r="H12" t="s">
        <v>124</v>
      </c>
      <c r="I12" t="s">
        <v>117</v>
      </c>
      <c r="L12" s="1" t="s">
        <v>319</v>
      </c>
    </row>
    <row r="13" spans="1:14">
      <c r="A13" s="2">
        <v>41887</v>
      </c>
      <c r="B13" t="s">
        <v>133</v>
      </c>
      <c r="C13" s="7">
        <v>28450</v>
      </c>
      <c r="D13" s="8" t="s">
        <v>114</v>
      </c>
      <c r="E13" s="9" t="s">
        <v>115</v>
      </c>
      <c r="F13">
        <v>103</v>
      </c>
      <c r="G13">
        <v>123</v>
      </c>
      <c r="H13" t="s">
        <v>124</v>
      </c>
      <c r="I13" t="s">
        <v>117</v>
      </c>
      <c r="L13" t="s">
        <v>318</v>
      </c>
    </row>
    <row r="14" spans="1:14">
      <c r="A14" s="2">
        <v>41887</v>
      </c>
      <c r="B14" t="s">
        <v>134</v>
      </c>
      <c r="C14" s="7">
        <v>28457</v>
      </c>
      <c r="D14" s="8" t="s">
        <v>114</v>
      </c>
      <c r="E14" s="9" t="s">
        <v>119</v>
      </c>
      <c r="F14">
        <v>116</v>
      </c>
      <c r="G14">
        <v>141</v>
      </c>
      <c r="H14" t="s">
        <v>122</v>
      </c>
      <c r="I14" t="s">
        <v>117</v>
      </c>
    </row>
    <row r="15" spans="1:14">
      <c r="A15" s="2">
        <v>41887</v>
      </c>
      <c r="B15" t="s">
        <v>135</v>
      </c>
      <c r="C15" s="7">
        <v>28455</v>
      </c>
      <c r="D15" s="8" t="s">
        <v>132</v>
      </c>
      <c r="E15" s="9" t="s">
        <v>115</v>
      </c>
      <c r="F15">
        <v>116</v>
      </c>
      <c r="G15">
        <v>140</v>
      </c>
      <c r="H15" t="s">
        <v>122</v>
      </c>
      <c r="I15" t="s">
        <v>117</v>
      </c>
    </row>
    <row r="16" spans="1:14">
      <c r="A16" s="2">
        <v>42185</v>
      </c>
      <c r="B16" t="s">
        <v>136</v>
      </c>
      <c r="C16" s="7">
        <v>28451</v>
      </c>
      <c r="D16" s="8" t="s">
        <v>132</v>
      </c>
      <c r="E16" s="9" t="s">
        <v>115</v>
      </c>
      <c r="F16">
        <v>136</v>
      </c>
      <c r="G16">
        <v>165</v>
      </c>
      <c r="H16" t="s">
        <v>122</v>
      </c>
      <c r="I16" t="s">
        <v>120</v>
      </c>
    </row>
    <row r="17" spans="1:9">
      <c r="A17" s="2">
        <v>42195</v>
      </c>
      <c r="B17" t="s">
        <v>137</v>
      </c>
      <c r="C17" s="7">
        <v>28447</v>
      </c>
      <c r="D17" s="8" t="s">
        <v>114</v>
      </c>
      <c r="E17" s="9" t="s">
        <v>115</v>
      </c>
      <c r="F17">
        <v>114</v>
      </c>
      <c r="G17">
        <v>160</v>
      </c>
      <c r="H17" t="s">
        <v>122</v>
      </c>
      <c r="I17" t="s">
        <v>120</v>
      </c>
    </row>
    <row r="18" spans="1:9">
      <c r="A18" s="2">
        <v>42195</v>
      </c>
      <c r="B18" t="s">
        <v>138</v>
      </c>
      <c r="C18" s="7">
        <v>28449</v>
      </c>
      <c r="D18" s="8" t="s">
        <v>114</v>
      </c>
      <c r="E18" s="9" t="s">
        <v>115</v>
      </c>
      <c r="F18">
        <v>132</v>
      </c>
      <c r="G18">
        <v>160</v>
      </c>
      <c r="H18" t="s">
        <v>122</v>
      </c>
      <c r="I18" t="s">
        <v>120</v>
      </c>
    </row>
    <row r="19" spans="1:9">
      <c r="A19" s="2">
        <v>42216</v>
      </c>
      <c r="B19" t="s">
        <v>139</v>
      </c>
      <c r="C19" s="7">
        <v>28457</v>
      </c>
      <c r="D19" s="8" t="s">
        <v>132</v>
      </c>
      <c r="E19" s="9" t="s">
        <v>119</v>
      </c>
      <c r="F19">
        <v>125</v>
      </c>
      <c r="G19">
        <v>152</v>
      </c>
      <c r="H19" t="s">
        <v>124</v>
      </c>
      <c r="I19" t="s">
        <v>120</v>
      </c>
    </row>
    <row r="20" spans="1:9">
      <c r="A20" s="2">
        <v>42228</v>
      </c>
      <c r="B20" t="s">
        <v>140</v>
      </c>
      <c r="C20" s="7">
        <v>28446</v>
      </c>
      <c r="D20" s="8" t="s">
        <v>132</v>
      </c>
      <c r="E20" s="9" t="s">
        <v>119</v>
      </c>
      <c r="F20">
        <v>146</v>
      </c>
      <c r="G20">
        <v>118</v>
      </c>
      <c r="H20" t="s">
        <v>122</v>
      </c>
      <c r="I20" t="s">
        <v>120</v>
      </c>
    </row>
    <row r="21" spans="1:9">
      <c r="A21" s="2">
        <v>42228</v>
      </c>
      <c r="B21" t="s">
        <v>141</v>
      </c>
      <c r="C21" s="7">
        <v>26346</v>
      </c>
      <c r="D21" s="8" t="s">
        <v>114</v>
      </c>
      <c r="E21" s="9" t="s">
        <v>115</v>
      </c>
      <c r="F21">
        <v>91</v>
      </c>
      <c r="G21">
        <v>110</v>
      </c>
      <c r="H21" t="s">
        <v>122</v>
      </c>
      <c r="I21" t="s">
        <v>120</v>
      </c>
    </row>
    <row r="22" spans="1:9">
      <c r="A22" s="2">
        <v>42242</v>
      </c>
      <c r="B22" t="s">
        <v>142</v>
      </c>
      <c r="C22" s="7">
        <v>26348</v>
      </c>
      <c r="D22" s="8" t="s">
        <v>114</v>
      </c>
      <c r="E22" s="9" t="s">
        <v>115</v>
      </c>
      <c r="F22">
        <v>96</v>
      </c>
      <c r="G22">
        <v>131</v>
      </c>
      <c r="H22" t="s">
        <v>122</v>
      </c>
      <c r="I22" t="s">
        <v>120</v>
      </c>
    </row>
    <row r="23" spans="1:9">
      <c r="A23" s="2">
        <v>42247</v>
      </c>
      <c r="B23" t="s">
        <v>143</v>
      </c>
      <c r="C23" s="7">
        <v>28445</v>
      </c>
      <c r="D23" s="8" t="s">
        <v>114</v>
      </c>
      <c r="E23" s="9" t="s">
        <v>115</v>
      </c>
      <c r="F23">
        <v>106</v>
      </c>
      <c r="G23">
        <v>134</v>
      </c>
      <c r="H23" t="s">
        <v>122</v>
      </c>
      <c r="I23" t="s">
        <v>120</v>
      </c>
    </row>
    <row r="24" spans="1:9">
      <c r="A24" s="2">
        <v>42247</v>
      </c>
      <c r="B24" t="s">
        <v>144</v>
      </c>
      <c r="C24" s="7">
        <v>28452</v>
      </c>
      <c r="D24" s="8" t="s">
        <v>114</v>
      </c>
      <c r="E24" s="9" t="s">
        <v>115</v>
      </c>
      <c r="F24">
        <v>109</v>
      </c>
      <c r="G24">
        <v>138</v>
      </c>
      <c r="H24" t="s">
        <v>122</v>
      </c>
      <c r="I24" t="s">
        <v>120</v>
      </c>
    </row>
    <row r="25" spans="1:9">
      <c r="A25" s="2">
        <v>42247</v>
      </c>
      <c r="B25" t="s">
        <v>145</v>
      </c>
      <c r="C25" s="7">
        <v>90940</v>
      </c>
      <c r="D25" s="8" t="s">
        <v>114</v>
      </c>
      <c r="E25" s="9" t="s">
        <v>119</v>
      </c>
      <c r="F25">
        <v>107</v>
      </c>
      <c r="G25">
        <v>130</v>
      </c>
      <c r="H25" t="s">
        <v>122</v>
      </c>
      <c r="I25" t="s">
        <v>120</v>
      </c>
    </row>
    <row r="26" spans="1:9">
      <c r="A26" s="2">
        <v>42251</v>
      </c>
      <c r="B26" t="s">
        <v>146</v>
      </c>
      <c r="C26" s="7">
        <v>90938</v>
      </c>
      <c r="D26" s="8" t="s">
        <v>114</v>
      </c>
      <c r="E26" s="9" t="s">
        <v>115</v>
      </c>
      <c r="F26">
        <v>117</v>
      </c>
      <c r="G26">
        <v>140</v>
      </c>
      <c r="H26" t="s">
        <v>124</v>
      </c>
      <c r="I26" t="s">
        <v>120</v>
      </c>
    </row>
    <row r="27" spans="1:9">
      <c r="A27" s="2">
        <v>42251</v>
      </c>
      <c r="B27" t="s">
        <v>147</v>
      </c>
      <c r="C27" s="7">
        <v>90939</v>
      </c>
      <c r="D27" s="8" t="s">
        <v>114</v>
      </c>
      <c r="E27" s="9" t="s">
        <v>115</v>
      </c>
      <c r="F27">
        <v>113</v>
      </c>
      <c r="G27">
        <v>137</v>
      </c>
      <c r="H27" t="s">
        <v>124</v>
      </c>
      <c r="I27" t="s">
        <v>120</v>
      </c>
    </row>
    <row r="28" spans="1:9">
      <c r="A28" s="2">
        <v>42537</v>
      </c>
      <c r="B28" t="s">
        <v>148</v>
      </c>
      <c r="C28" s="7">
        <v>20941</v>
      </c>
      <c r="D28" s="8" t="s">
        <v>114</v>
      </c>
      <c r="E28" s="9" t="s">
        <v>115</v>
      </c>
      <c r="F28">
        <v>119</v>
      </c>
      <c r="G28">
        <v>151</v>
      </c>
      <c r="H28" t="s">
        <v>122</v>
      </c>
      <c r="I28" t="s">
        <v>120</v>
      </c>
    </row>
    <row r="29" spans="1:9">
      <c r="A29" s="2">
        <v>42537</v>
      </c>
      <c r="B29" t="s">
        <v>149</v>
      </c>
      <c r="C29" s="7">
        <v>20942</v>
      </c>
      <c r="D29" s="8" t="s">
        <v>114</v>
      </c>
      <c r="E29" s="9" t="s">
        <v>119</v>
      </c>
      <c r="F29">
        <v>119</v>
      </c>
      <c r="G29">
        <v>150</v>
      </c>
      <c r="H29" t="s">
        <v>122</v>
      </c>
      <c r="I29" t="s">
        <v>120</v>
      </c>
    </row>
    <row r="30" spans="1:9">
      <c r="A30" s="2">
        <v>42544</v>
      </c>
      <c r="B30" t="s">
        <v>150</v>
      </c>
      <c r="C30" s="7">
        <v>20940</v>
      </c>
      <c r="D30" s="8" t="s">
        <v>132</v>
      </c>
      <c r="E30" s="9" t="s">
        <v>119</v>
      </c>
      <c r="F30">
        <v>123</v>
      </c>
      <c r="G30">
        <v>147</v>
      </c>
      <c r="H30" t="s">
        <v>122</v>
      </c>
      <c r="I30" t="s">
        <v>120</v>
      </c>
    </row>
    <row r="31" spans="1:9">
      <c r="A31" s="2">
        <v>42550</v>
      </c>
      <c r="B31" t="s">
        <v>151</v>
      </c>
      <c r="C31" s="7">
        <v>28440</v>
      </c>
      <c r="D31" s="8" t="s">
        <v>132</v>
      </c>
      <c r="E31" s="9" t="s">
        <v>115</v>
      </c>
      <c r="F31">
        <v>125</v>
      </c>
      <c r="G31">
        <v>149</v>
      </c>
      <c r="H31" t="s">
        <v>122</v>
      </c>
      <c r="I31" t="s">
        <v>120</v>
      </c>
    </row>
    <row r="32" spans="1:9">
      <c r="A32" s="2">
        <v>42550</v>
      </c>
      <c r="B32" t="s">
        <v>152</v>
      </c>
      <c r="C32" s="7">
        <v>26346</v>
      </c>
      <c r="D32" s="8" t="s">
        <v>132</v>
      </c>
      <c r="E32" s="9" t="s">
        <v>115</v>
      </c>
      <c r="F32">
        <v>89</v>
      </c>
      <c r="G32">
        <v>113</v>
      </c>
      <c r="H32" t="s">
        <v>122</v>
      </c>
      <c r="I32" t="s">
        <v>120</v>
      </c>
    </row>
    <row r="33" spans="1:9">
      <c r="A33" s="2">
        <v>42550</v>
      </c>
      <c r="B33" t="s">
        <v>153</v>
      </c>
      <c r="C33" s="7">
        <v>20944</v>
      </c>
      <c r="D33" s="8" t="s">
        <v>114</v>
      </c>
      <c r="E33" s="9" t="s">
        <v>115</v>
      </c>
      <c r="F33">
        <v>134</v>
      </c>
      <c r="G33">
        <v>165</v>
      </c>
      <c r="H33" t="s">
        <v>122</v>
      </c>
      <c r="I33" t="s">
        <v>120</v>
      </c>
    </row>
    <row r="34" spans="1:9">
      <c r="A34" s="2">
        <v>42550</v>
      </c>
      <c r="B34" t="s">
        <v>154</v>
      </c>
      <c r="C34" s="7">
        <v>20943</v>
      </c>
      <c r="D34" s="8" t="s">
        <v>114</v>
      </c>
      <c r="E34" s="9" t="s">
        <v>119</v>
      </c>
      <c r="F34">
        <v>132</v>
      </c>
      <c r="G34">
        <v>161</v>
      </c>
      <c r="H34" t="s">
        <v>122</v>
      </c>
      <c r="I34" t="s">
        <v>120</v>
      </c>
    </row>
    <row r="35" spans="1:9">
      <c r="A35" s="2">
        <v>42566</v>
      </c>
      <c r="B35" t="s">
        <v>155</v>
      </c>
      <c r="C35" s="7">
        <v>28449</v>
      </c>
      <c r="D35" s="8" t="s">
        <v>132</v>
      </c>
      <c r="E35" s="9" t="s">
        <v>115</v>
      </c>
      <c r="F35">
        <v>140</v>
      </c>
      <c r="G35">
        <v>175</v>
      </c>
      <c r="H35" t="s">
        <v>122</v>
      </c>
      <c r="I35" t="s">
        <v>120</v>
      </c>
    </row>
    <row r="36" spans="1:9">
      <c r="A36" s="2">
        <v>42570</v>
      </c>
      <c r="B36" t="s">
        <v>156</v>
      </c>
      <c r="C36" s="7">
        <v>20949</v>
      </c>
      <c r="D36" s="8" t="s">
        <v>114</v>
      </c>
      <c r="E36" s="9" t="s">
        <v>119</v>
      </c>
      <c r="F36">
        <v>120</v>
      </c>
      <c r="G36">
        <v>149</v>
      </c>
      <c r="H36" t="s">
        <v>124</v>
      </c>
      <c r="I36" t="s">
        <v>120</v>
      </c>
    </row>
    <row r="37" spans="1:9">
      <c r="A37" s="2">
        <v>42570</v>
      </c>
      <c r="B37" t="s">
        <v>157</v>
      </c>
      <c r="C37" s="7">
        <v>20948</v>
      </c>
      <c r="D37" s="8" t="s">
        <v>114</v>
      </c>
      <c r="E37" s="9" t="s">
        <v>119</v>
      </c>
      <c r="F37">
        <v>122</v>
      </c>
      <c r="G37">
        <v>151</v>
      </c>
      <c r="H37" t="s">
        <v>122</v>
      </c>
      <c r="I37" t="s">
        <v>120</v>
      </c>
    </row>
    <row r="38" spans="1:9">
      <c r="A38" s="2">
        <v>42584</v>
      </c>
      <c r="B38" t="s">
        <v>158</v>
      </c>
      <c r="C38" s="7">
        <v>20956</v>
      </c>
      <c r="D38" s="8" t="s">
        <v>114</v>
      </c>
      <c r="E38" s="9" t="s">
        <v>115</v>
      </c>
      <c r="F38">
        <v>124</v>
      </c>
      <c r="G38">
        <v>154</v>
      </c>
      <c r="H38" t="s">
        <v>116</v>
      </c>
      <c r="I38" t="s">
        <v>120</v>
      </c>
    </row>
    <row r="39" spans="1:9">
      <c r="A39" s="2">
        <v>42584</v>
      </c>
      <c r="B39" t="s">
        <v>159</v>
      </c>
      <c r="C39" s="7">
        <v>20957</v>
      </c>
      <c r="D39" s="8" t="s">
        <v>114</v>
      </c>
      <c r="E39" s="9" t="s">
        <v>115</v>
      </c>
      <c r="F39">
        <v>129</v>
      </c>
      <c r="G39">
        <v>156</v>
      </c>
      <c r="H39" t="s">
        <v>116</v>
      </c>
      <c r="I39" t="s">
        <v>120</v>
      </c>
    </row>
    <row r="40" spans="1:9">
      <c r="A40" s="2">
        <v>42586</v>
      </c>
      <c r="B40" t="s">
        <v>160</v>
      </c>
      <c r="C40" s="7">
        <v>20950</v>
      </c>
      <c r="D40" s="8" t="s">
        <v>114</v>
      </c>
      <c r="E40" s="9" t="s">
        <v>119</v>
      </c>
      <c r="F40">
        <v>130</v>
      </c>
      <c r="G40">
        <v>158</v>
      </c>
      <c r="H40" t="s">
        <v>116</v>
      </c>
      <c r="I40" t="s">
        <v>120</v>
      </c>
    </row>
    <row r="41" spans="1:9">
      <c r="A41" s="2">
        <v>42586</v>
      </c>
      <c r="B41" t="s">
        <v>161</v>
      </c>
      <c r="C41" s="7">
        <v>20951</v>
      </c>
      <c r="D41" s="8" t="s">
        <v>114</v>
      </c>
      <c r="E41" s="9" t="s">
        <v>119</v>
      </c>
      <c r="F41">
        <v>114</v>
      </c>
      <c r="G41">
        <v>142</v>
      </c>
      <c r="H41" t="s">
        <v>116</v>
      </c>
      <c r="I41" t="s">
        <v>120</v>
      </c>
    </row>
    <row r="42" spans="1:9">
      <c r="A42" s="2">
        <v>42586</v>
      </c>
      <c r="B42" t="s">
        <v>162</v>
      </c>
      <c r="C42" s="7">
        <v>20952</v>
      </c>
      <c r="D42" s="8" t="s">
        <v>114</v>
      </c>
      <c r="E42" s="9" t="s">
        <v>115</v>
      </c>
      <c r="F42">
        <v>132</v>
      </c>
      <c r="G42">
        <v>168</v>
      </c>
      <c r="H42" t="s">
        <v>116</v>
      </c>
      <c r="I42" t="s">
        <v>120</v>
      </c>
    </row>
    <row r="43" spans="1:9">
      <c r="A43" s="2">
        <v>42586</v>
      </c>
      <c r="B43" t="s">
        <v>163</v>
      </c>
      <c r="C43" s="7">
        <v>26348</v>
      </c>
      <c r="D43" s="8" t="s">
        <v>132</v>
      </c>
      <c r="E43" s="9" t="s">
        <v>115</v>
      </c>
      <c r="F43">
        <v>121</v>
      </c>
      <c r="G43">
        <v>152</v>
      </c>
      <c r="H43" t="s">
        <v>122</v>
      </c>
      <c r="I43" t="s">
        <v>120</v>
      </c>
    </row>
    <row r="44" spans="1:9">
      <c r="A44" s="2">
        <v>42610</v>
      </c>
      <c r="B44" t="s">
        <v>164</v>
      </c>
      <c r="C44" s="7">
        <v>28445</v>
      </c>
      <c r="D44" s="8" t="s">
        <v>132</v>
      </c>
      <c r="E44" s="9" t="s">
        <v>115</v>
      </c>
      <c r="F44">
        <v>126</v>
      </c>
      <c r="G44">
        <v>156</v>
      </c>
      <c r="H44" t="s">
        <v>116</v>
      </c>
      <c r="I44" t="s">
        <v>120</v>
      </c>
    </row>
    <row r="45" spans="1:9">
      <c r="A45" s="2">
        <v>42610</v>
      </c>
      <c r="B45" t="s">
        <v>165</v>
      </c>
      <c r="C45" s="7">
        <v>20947</v>
      </c>
      <c r="D45" s="8" t="s">
        <v>114</v>
      </c>
      <c r="E45" s="9" t="s">
        <v>119</v>
      </c>
      <c r="F45">
        <v>144</v>
      </c>
      <c r="G45">
        <v>177</v>
      </c>
      <c r="H45" t="s">
        <v>116</v>
      </c>
      <c r="I45" t="s">
        <v>120</v>
      </c>
    </row>
    <row r="46" spans="1:9">
      <c r="A46" s="2">
        <v>42610</v>
      </c>
      <c r="B46" t="s">
        <v>166</v>
      </c>
      <c r="C46" s="7">
        <v>28451</v>
      </c>
      <c r="D46" s="8" t="s">
        <v>132</v>
      </c>
      <c r="E46" s="9" t="s">
        <v>115</v>
      </c>
      <c r="F46">
        <v>151</v>
      </c>
      <c r="G46">
        <v>184</v>
      </c>
      <c r="H46" t="s">
        <v>116</v>
      </c>
      <c r="I46" t="s">
        <v>120</v>
      </c>
    </row>
    <row r="47" spans="1:9">
      <c r="A47" s="2">
        <v>42937</v>
      </c>
      <c r="B47" t="s">
        <v>167</v>
      </c>
      <c r="C47" s="7">
        <v>16021</v>
      </c>
      <c r="D47" s="8" t="s">
        <v>114</v>
      </c>
      <c r="E47" s="9" t="s">
        <v>119</v>
      </c>
      <c r="F47">
        <v>153</v>
      </c>
      <c r="G47">
        <v>181</v>
      </c>
      <c r="H47" t="s">
        <v>168</v>
      </c>
      <c r="I47" t="s">
        <v>120</v>
      </c>
    </row>
    <row r="48" spans="1:9">
      <c r="A48" s="2">
        <v>42937</v>
      </c>
      <c r="B48" t="s">
        <v>169</v>
      </c>
      <c r="C48" s="7">
        <v>16022</v>
      </c>
      <c r="D48" s="8" t="s">
        <v>114</v>
      </c>
      <c r="E48" s="9" t="s">
        <v>119</v>
      </c>
      <c r="F48">
        <v>108</v>
      </c>
      <c r="G48">
        <v>137</v>
      </c>
      <c r="H48" t="s">
        <v>168</v>
      </c>
      <c r="I48" t="s">
        <v>120</v>
      </c>
    </row>
    <row r="49" spans="1:9">
      <c r="A49" s="2">
        <v>42941</v>
      </c>
      <c r="B49" t="s">
        <v>170</v>
      </c>
      <c r="C49" s="7">
        <v>20944</v>
      </c>
      <c r="D49" s="8" t="s">
        <v>132</v>
      </c>
      <c r="E49" s="9" t="s">
        <v>115</v>
      </c>
      <c r="F49">
        <v>146</v>
      </c>
      <c r="G49">
        <v>175</v>
      </c>
      <c r="H49" t="s">
        <v>122</v>
      </c>
      <c r="I49" t="s">
        <v>120</v>
      </c>
    </row>
    <row r="50" spans="1:9">
      <c r="A50" s="2">
        <v>42941</v>
      </c>
      <c r="B50" t="s">
        <v>171</v>
      </c>
      <c r="C50" s="7">
        <v>20940</v>
      </c>
      <c r="D50" s="8" t="s">
        <v>132</v>
      </c>
      <c r="E50" s="9" t="s">
        <v>119</v>
      </c>
      <c r="F50">
        <v>133</v>
      </c>
      <c r="G50">
        <v>163</v>
      </c>
      <c r="H50" t="s">
        <v>122</v>
      </c>
      <c r="I50" t="s">
        <v>120</v>
      </c>
    </row>
    <row r="51" spans="1:9">
      <c r="A51" s="2">
        <v>42941</v>
      </c>
      <c r="B51" t="s">
        <v>172</v>
      </c>
      <c r="C51" s="7">
        <v>16032</v>
      </c>
      <c r="D51" s="8" t="s">
        <v>114</v>
      </c>
      <c r="E51" s="9" t="s">
        <v>115</v>
      </c>
      <c r="F51">
        <v>104</v>
      </c>
      <c r="G51">
        <v>126</v>
      </c>
      <c r="H51" t="s">
        <v>122</v>
      </c>
      <c r="I51" t="s">
        <v>120</v>
      </c>
    </row>
    <row r="52" spans="1:9">
      <c r="A52" s="2">
        <v>42951</v>
      </c>
      <c r="B52" t="s">
        <v>173</v>
      </c>
      <c r="C52" s="7">
        <v>16033</v>
      </c>
      <c r="D52" s="8" t="s">
        <v>114</v>
      </c>
      <c r="E52" s="9" t="s">
        <v>119</v>
      </c>
      <c r="F52">
        <v>112</v>
      </c>
      <c r="G52">
        <v>136</v>
      </c>
      <c r="H52" t="s">
        <v>122</v>
      </c>
      <c r="I52" t="s">
        <v>120</v>
      </c>
    </row>
    <row r="53" spans="1:9">
      <c r="A53" s="2">
        <v>42955</v>
      </c>
      <c r="B53" t="s">
        <v>174</v>
      </c>
      <c r="C53" s="7">
        <v>20940</v>
      </c>
      <c r="D53" s="8" t="s">
        <v>132</v>
      </c>
      <c r="E53" s="9" t="s">
        <v>119</v>
      </c>
      <c r="F53">
        <v>135</v>
      </c>
      <c r="G53">
        <v>162</v>
      </c>
      <c r="H53" t="s">
        <v>122</v>
      </c>
      <c r="I53" t="s">
        <v>120</v>
      </c>
    </row>
    <row r="54" spans="1:9">
      <c r="A54" s="2">
        <v>42955</v>
      </c>
      <c r="B54" t="s">
        <v>175</v>
      </c>
      <c r="C54" s="7">
        <v>28451</v>
      </c>
      <c r="D54" s="8" t="s">
        <v>132</v>
      </c>
      <c r="E54" s="9" t="s">
        <v>115</v>
      </c>
      <c r="F54">
        <v>153</v>
      </c>
      <c r="G54">
        <v>189</v>
      </c>
      <c r="H54" t="s">
        <v>122</v>
      </c>
      <c r="I54" t="s">
        <v>120</v>
      </c>
    </row>
    <row r="55" spans="1:9">
      <c r="A55" s="2">
        <v>42955</v>
      </c>
      <c r="B55" t="s">
        <v>176</v>
      </c>
      <c r="C55" s="7">
        <v>16022</v>
      </c>
      <c r="D55" s="8" t="s">
        <v>132</v>
      </c>
      <c r="E55" s="9" t="s">
        <v>119</v>
      </c>
      <c r="F55">
        <v>115</v>
      </c>
      <c r="G55">
        <v>140</v>
      </c>
      <c r="H55" t="s">
        <v>124</v>
      </c>
      <c r="I55" t="s">
        <v>120</v>
      </c>
    </row>
    <row r="56" spans="1:9">
      <c r="A56" s="2">
        <v>42964</v>
      </c>
      <c r="B56" t="s">
        <v>177</v>
      </c>
      <c r="C56" s="7">
        <v>28446</v>
      </c>
      <c r="D56" s="8" t="s">
        <v>132</v>
      </c>
      <c r="E56" s="9" t="s">
        <v>119</v>
      </c>
      <c r="F56">
        <v>144</v>
      </c>
      <c r="G56">
        <v>170</v>
      </c>
      <c r="H56" t="s">
        <v>122</v>
      </c>
      <c r="I56" t="s">
        <v>120</v>
      </c>
    </row>
    <row r="57" spans="1:9">
      <c r="A57" s="2">
        <v>42964</v>
      </c>
      <c r="B57" t="s">
        <v>178</v>
      </c>
      <c r="C57" s="7">
        <v>23353</v>
      </c>
      <c r="D57" s="8" t="s">
        <v>114</v>
      </c>
      <c r="E57" s="9" t="s">
        <v>115</v>
      </c>
      <c r="F57">
        <v>89</v>
      </c>
      <c r="G57">
        <v>104</v>
      </c>
      <c r="H57" t="s">
        <v>122</v>
      </c>
      <c r="I57" t="s">
        <v>120</v>
      </c>
    </row>
    <row r="58" spans="1:9">
      <c r="A58" s="2">
        <v>42971</v>
      </c>
      <c r="B58" t="s">
        <v>179</v>
      </c>
      <c r="C58" s="7">
        <v>23352</v>
      </c>
      <c r="D58" s="8" t="s">
        <v>114</v>
      </c>
      <c r="E58" s="9" t="s">
        <v>119</v>
      </c>
      <c r="F58">
        <v>102</v>
      </c>
      <c r="G58">
        <v>129</v>
      </c>
      <c r="H58" t="s">
        <v>124</v>
      </c>
      <c r="I58" t="s">
        <v>120</v>
      </c>
    </row>
    <row r="59" spans="1:9">
      <c r="A59" s="2">
        <v>42975</v>
      </c>
      <c r="B59" t="s">
        <v>180</v>
      </c>
      <c r="C59" s="7">
        <v>16036</v>
      </c>
      <c r="D59" s="8" t="s">
        <v>114</v>
      </c>
      <c r="E59" s="9" t="s">
        <v>115</v>
      </c>
      <c r="F59">
        <v>159</v>
      </c>
      <c r="G59">
        <v>195</v>
      </c>
      <c r="H59" t="s">
        <v>124</v>
      </c>
      <c r="I59" t="s">
        <v>120</v>
      </c>
    </row>
    <row r="60" spans="1:9">
      <c r="A60" s="2">
        <v>43305</v>
      </c>
      <c r="B60" t="s">
        <v>181</v>
      </c>
      <c r="C60" s="7">
        <v>16032</v>
      </c>
      <c r="D60" s="8" t="s">
        <v>132</v>
      </c>
      <c r="E60" s="9" t="s">
        <v>115</v>
      </c>
      <c r="F60">
        <v>119</v>
      </c>
      <c r="G60">
        <v>144</v>
      </c>
      <c r="H60" t="s">
        <v>122</v>
      </c>
      <c r="I60" t="s">
        <v>120</v>
      </c>
    </row>
    <row r="61" spans="1:9">
      <c r="A61" s="2">
        <v>43305</v>
      </c>
      <c r="B61" t="s">
        <v>182</v>
      </c>
      <c r="C61" s="7">
        <v>23357</v>
      </c>
      <c r="D61" s="8" t="s">
        <v>114</v>
      </c>
      <c r="E61" s="9" t="s">
        <v>119</v>
      </c>
      <c r="F61">
        <v>90</v>
      </c>
      <c r="G61">
        <v>111</v>
      </c>
      <c r="H61" t="s">
        <v>168</v>
      </c>
      <c r="I61" t="s">
        <v>120</v>
      </c>
    </row>
    <row r="62" spans="1:9">
      <c r="A62" s="2">
        <v>43314</v>
      </c>
      <c r="B62" t="s">
        <v>183</v>
      </c>
      <c r="C62" s="7">
        <v>23355</v>
      </c>
      <c r="D62" s="8" t="s">
        <v>114</v>
      </c>
      <c r="E62" s="9" t="s">
        <v>119</v>
      </c>
      <c r="F62">
        <v>95</v>
      </c>
      <c r="G62">
        <v>119</v>
      </c>
      <c r="H62" t="s">
        <v>168</v>
      </c>
      <c r="I62" t="s">
        <v>120</v>
      </c>
    </row>
    <row r="63" spans="1:9">
      <c r="A63" s="2">
        <v>43314</v>
      </c>
      <c r="B63" t="s">
        <v>184</v>
      </c>
      <c r="C63" s="7">
        <v>16038</v>
      </c>
      <c r="D63" s="8" t="s">
        <v>114</v>
      </c>
      <c r="E63" s="9" t="s">
        <v>119</v>
      </c>
      <c r="F63">
        <v>122</v>
      </c>
      <c r="G63">
        <v>154</v>
      </c>
      <c r="H63" t="s">
        <v>168</v>
      </c>
      <c r="I63" t="s">
        <v>120</v>
      </c>
    </row>
    <row r="64" spans="1:9">
      <c r="A64" s="2">
        <v>43314</v>
      </c>
      <c r="B64" t="s">
        <v>185</v>
      </c>
      <c r="C64" s="7">
        <v>16033</v>
      </c>
      <c r="D64" s="8" t="s">
        <v>132</v>
      </c>
      <c r="E64" s="9" t="s">
        <v>119</v>
      </c>
      <c r="F64">
        <v>131</v>
      </c>
      <c r="G64">
        <v>159</v>
      </c>
      <c r="H64" t="s">
        <v>124</v>
      </c>
      <c r="I64" t="s">
        <v>120</v>
      </c>
    </row>
    <row r="65" spans="1:9">
      <c r="A65" s="2">
        <v>43320</v>
      </c>
      <c r="B65" t="s">
        <v>186</v>
      </c>
      <c r="C65" s="7">
        <v>16031</v>
      </c>
      <c r="D65" s="8" t="s">
        <v>114</v>
      </c>
      <c r="E65" s="9" t="s">
        <v>119</v>
      </c>
      <c r="F65">
        <v>106</v>
      </c>
      <c r="G65">
        <v>130</v>
      </c>
      <c r="H65" t="s">
        <v>168</v>
      </c>
      <c r="I65" t="s">
        <v>120</v>
      </c>
    </row>
    <row r="66" spans="1:9">
      <c r="A66" s="2">
        <v>43328</v>
      </c>
      <c r="B66" t="s">
        <v>187</v>
      </c>
      <c r="C66" s="7">
        <v>20946</v>
      </c>
      <c r="D66" s="8" t="s">
        <v>114</v>
      </c>
      <c r="E66" s="9" t="s">
        <v>115</v>
      </c>
      <c r="F66">
        <v>184</v>
      </c>
      <c r="G66">
        <v>220</v>
      </c>
      <c r="H66" t="s">
        <v>188</v>
      </c>
      <c r="I66" s="10" t="s">
        <v>189</v>
      </c>
    </row>
    <row r="67" spans="1:9">
      <c r="A67" s="2">
        <v>43635</v>
      </c>
      <c r="B67" t="s">
        <v>190</v>
      </c>
      <c r="C67" s="7">
        <v>16040</v>
      </c>
      <c r="D67" s="8" t="s">
        <v>114</v>
      </c>
      <c r="E67" s="9" t="s">
        <v>119</v>
      </c>
      <c r="F67">
        <v>124</v>
      </c>
      <c r="G67">
        <v>154</v>
      </c>
      <c r="H67" t="s">
        <v>122</v>
      </c>
      <c r="I67" t="s">
        <v>191</v>
      </c>
    </row>
    <row r="68" spans="1:9">
      <c r="A68" s="2">
        <v>43647</v>
      </c>
      <c r="B68" t="s">
        <v>192</v>
      </c>
      <c r="C68" s="7">
        <v>23356</v>
      </c>
      <c r="D68" s="8" t="s">
        <v>114</v>
      </c>
      <c r="E68" s="9" t="s">
        <v>115</v>
      </c>
      <c r="F68">
        <v>98</v>
      </c>
      <c r="G68">
        <v>118</v>
      </c>
      <c r="H68" t="s">
        <v>168</v>
      </c>
      <c r="I68" t="s">
        <v>120</v>
      </c>
    </row>
    <row r="69" spans="1:9">
      <c r="A69" s="2">
        <v>43654</v>
      </c>
      <c r="B69" t="s">
        <v>193</v>
      </c>
      <c r="C69" s="7">
        <v>16039</v>
      </c>
      <c r="D69" s="8" t="s">
        <v>114</v>
      </c>
      <c r="E69" s="9" t="s">
        <v>119</v>
      </c>
      <c r="F69">
        <v>112</v>
      </c>
      <c r="G69">
        <v>113</v>
      </c>
      <c r="H69" t="s">
        <v>168</v>
      </c>
      <c r="I69" t="s">
        <v>191</v>
      </c>
    </row>
    <row r="70" spans="1:9">
      <c r="A70" s="2">
        <v>43654</v>
      </c>
      <c r="B70" t="s">
        <v>194</v>
      </c>
      <c r="C70" s="7">
        <v>20953</v>
      </c>
      <c r="D70" s="8" t="s">
        <v>114</v>
      </c>
      <c r="E70" s="9" t="s">
        <v>115</v>
      </c>
      <c r="F70">
        <v>113</v>
      </c>
      <c r="G70">
        <v>137</v>
      </c>
      <c r="H70" t="s">
        <v>168</v>
      </c>
      <c r="I70" t="s">
        <v>191</v>
      </c>
    </row>
    <row r="71" spans="1:9">
      <c r="A71" s="2">
        <v>43658</v>
      </c>
      <c r="B71" t="s">
        <v>195</v>
      </c>
      <c r="C71" s="7">
        <v>16038</v>
      </c>
      <c r="D71" s="8" t="s">
        <v>132</v>
      </c>
      <c r="E71" s="9" t="s">
        <v>119</v>
      </c>
      <c r="F71">
        <v>143</v>
      </c>
      <c r="G71">
        <v>169</v>
      </c>
      <c r="H71" t="s">
        <v>168</v>
      </c>
      <c r="I71" t="s">
        <v>191</v>
      </c>
    </row>
    <row r="72" spans="1:9">
      <c r="A72" s="2">
        <v>43658</v>
      </c>
      <c r="B72" t="s">
        <v>196</v>
      </c>
      <c r="C72" s="7">
        <v>20945</v>
      </c>
      <c r="D72" s="8" t="s">
        <v>114</v>
      </c>
      <c r="E72" s="9" t="s">
        <v>115</v>
      </c>
      <c r="F72">
        <v>108</v>
      </c>
      <c r="G72">
        <v>137</v>
      </c>
      <c r="H72" t="s">
        <v>168</v>
      </c>
      <c r="I72" t="s">
        <v>191</v>
      </c>
    </row>
    <row r="73" spans="1:9">
      <c r="A73" s="2">
        <v>43658</v>
      </c>
      <c r="B73" t="s">
        <v>197</v>
      </c>
      <c r="C73" s="7">
        <v>20955</v>
      </c>
      <c r="D73" s="8" t="s">
        <v>114</v>
      </c>
      <c r="E73" s="9" t="s">
        <v>119</v>
      </c>
      <c r="F73">
        <v>119</v>
      </c>
      <c r="G73">
        <v>135</v>
      </c>
      <c r="H73" t="s">
        <v>168</v>
      </c>
      <c r="I73" t="s">
        <v>191</v>
      </c>
    </row>
    <row r="74" spans="1:9">
      <c r="A74" s="2">
        <v>43668</v>
      </c>
      <c r="B74" t="s">
        <v>198</v>
      </c>
      <c r="C74">
        <v>16717</v>
      </c>
      <c r="D74" s="8" t="s">
        <v>114</v>
      </c>
      <c r="E74" s="9" t="s">
        <v>115</v>
      </c>
      <c r="F74">
        <v>117</v>
      </c>
      <c r="G74">
        <v>141</v>
      </c>
      <c r="H74" t="s">
        <v>168</v>
      </c>
      <c r="I74" t="s">
        <v>191</v>
      </c>
    </row>
    <row r="75" spans="1:9">
      <c r="A75" s="2">
        <v>43668</v>
      </c>
      <c r="B75" t="s">
        <v>199</v>
      </c>
      <c r="C75">
        <v>16719</v>
      </c>
      <c r="D75" s="8" t="s">
        <v>114</v>
      </c>
      <c r="E75" s="9" t="s">
        <v>115</v>
      </c>
      <c r="F75">
        <v>131</v>
      </c>
      <c r="G75">
        <v>158</v>
      </c>
      <c r="H75" t="s">
        <v>168</v>
      </c>
      <c r="I75" t="s">
        <v>191</v>
      </c>
    </row>
    <row r="76" spans="1:9">
      <c r="A76" s="2">
        <v>43668</v>
      </c>
      <c r="B76" t="s">
        <v>200</v>
      </c>
      <c r="C76">
        <v>16720</v>
      </c>
      <c r="D76" s="8" t="s">
        <v>114</v>
      </c>
      <c r="E76" s="9" t="s">
        <v>115</v>
      </c>
      <c r="F76">
        <v>105</v>
      </c>
      <c r="G76">
        <v>131</v>
      </c>
      <c r="H76" t="s">
        <v>168</v>
      </c>
      <c r="I76" t="s">
        <v>191</v>
      </c>
    </row>
    <row r="77" spans="1:9">
      <c r="A77" s="2">
        <v>43668</v>
      </c>
      <c r="B77" t="s">
        <v>201</v>
      </c>
      <c r="C77">
        <v>11954</v>
      </c>
      <c r="D77" s="8" t="s">
        <v>114</v>
      </c>
      <c r="E77" s="9" t="s">
        <v>119</v>
      </c>
      <c r="F77">
        <v>92</v>
      </c>
      <c r="G77">
        <v>114</v>
      </c>
      <c r="H77" t="s">
        <v>168</v>
      </c>
      <c r="I77" t="s">
        <v>191</v>
      </c>
    </row>
    <row r="78" spans="1:9">
      <c r="F78">
        <v>184</v>
      </c>
    </row>
    <row r="79" spans="1:9">
      <c r="A79" s="2">
        <v>43662</v>
      </c>
      <c r="B79" t="s">
        <v>202</v>
      </c>
      <c r="C79">
        <v>16037</v>
      </c>
      <c r="D79" s="8" t="s">
        <v>114</v>
      </c>
      <c r="E79" s="9" t="s">
        <v>119</v>
      </c>
      <c r="F79">
        <v>158</v>
      </c>
      <c r="G79">
        <v>188</v>
      </c>
      <c r="H79" t="s">
        <v>203</v>
      </c>
      <c r="I79" t="s">
        <v>204</v>
      </c>
    </row>
    <row r="80" spans="1:9">
      <c r="A80" s="2">
        <v>43662</v>
      </c>
      <c r="B80" t="s">
        <v>205</v>
      </c>
      <c r="C80">
        <v>16034</v>
      </c>
      <c r="D80" s="8" t="s">
        <v>114</v>
      </c>
      <c r="E80" s="9" t="s">
        <v>115</v>
      </c>
      <c r="F80">
        <v>167</v>
      </c>
      <c r="G80">
        <v>203</v>
      </c>
      <c r="H80" t="s">
        <v>203</v>
      </c>
      <c r="I80" t="s">
        <v>206</v>
      </c>
    </row>
    <row r="81" spans="1:9">
      <c r="A81" s="2">
        <v>43662</v>
      </c>
      <c r="B81" t="s">
        <v>207</v>
      </c>
      <c r="C81">
        <v>16714</v>
      </c>
      <c r="D81" s="8" t="s">
        <v>114</v>
      </c>
      <c r="E81" s="9" t="s">
        <v>115</v>
      </c>
      <c r="F81">
        <v>201</v>
      </c>
      <c r="G81">
        <v>237</v>
      </c>
      <c r="H81" t="s">
        <v>203</v>
      </c>
      <c r="I81" t="s">
        <v>206</v>
      </c>
    </row>
    <row r="82" spans="1:9">
      <c r="A82" s="2">
        <v>43662</v>
      </c>
      <c r="B82" t="s">
        <v>208</v>
      </c>
      <c r="C82">
        <v>16715</v>
      </c>
      <c r="D82" s="11" t="s">
        <v>114</v>
      </c>
      <c r="E82" s="9" t="s">
        <v>115</v>
      </c>
      <c r="F82">
        <v>183</v>
      </c>
      <c r="G82">
        <v>215</v>
      </c>
      <c r="H82" t="s">
        <v>203</v>
      </c>
      <c r="I82" t="s">
        <v>206</v>
      </c>
    </row>
    <row r="85" spans="1:9">
      <c r="I85" t="s">
        <v>209</v>
      </c>
    </row>
    <row r="86" spans="1:9">
      <c r="D86">
        <v>128</v>
      </c>
      <c r="E86" s="2">
        <v>42497</v>
      </c>
      <c r="I86" t="s">
        <v>210</v>
      </c>
    </row>
    <row r="87" spans="1:9">
      <c r="D87">
        <v>169</v>
      </c>
      <c r="E87" s="2">
        <v>42538</v>
      </c>
    </row>
    <row r="88" spans="1:9">
      <c r="D88">
        <v>193</v>
      </c>
      <c r="E88" s="2">
        <v>42562</v>
      </c>
    </row>
    <row r="90" spans="1:9" ht="15">
      <c r="A90" s="5"/>
    </row>
    <row r="91" spans="1:9" ht="15">
      <c r="A91" s="5"/>
    </row>
    <row r="92" spans="1:9" ht="15">
      <c r="A92" s="5"/>
    </row>
    <row r="97" spans="1:9" ht="15">
      <c r="A97" s="5" t="s">
        <v>101</v>
      </c>
    </row>
    <row r="98" spans="1:9" ht="15">
      <c r="A98" s="5" t="s">
        <v>102</v>
      </c>
      <c r="I98" s="6" t="s">
        <v>211</v>
      </c>
    </row>
    <row r="99" spans="1:9" ht="15">
      <c r="A99" s="5" t="s">
        <v>103</v>
      </c>
      <c r="I99">
        <v>12.3372362448427</v>
      </c>
    </row>
    <row r="100" spans="1:9" ht="15">
      <c r="A100" s="5" t="s">
        <v>104</v>
      </c>
      <c r="I100">
        <v>13.3547997941658</v>
      </c>
    </row>
    <row r="101" spans="1:9" ht="15">
      <c r="A101" s="5" t="s">
        <v>105</v>
      </c>
      <c r="I101">
        <v>11.7839928412377</v>
      </c>
    </row>
    <row r="102" spans="1:9">
      <c r="I102">
        <v>12.828922171461199</v>
      </c>
    </row>
    <row r="103" spans="1:9">
      <c r="I103">
        <v>12.3584451067271</v>
      </c>
    </row>
    <row r="104" spans="1:9">
      <c r="I104">
        <v>14.319837736534501</v>
      </c>
    </row>
    <row r="105" spans="1:9">
      <c r="I105">
        <v>12.4363199848331</v>
      </c>
    </row>
    <row r="106" spans="1:9">
      <c r="I106">
        <v>12.7387524779042</v>
      </c>
    </row>
    <row r="107" spans="1:9">
      <c r="I107">
        <v>11.571760333678901</v>
      </c>
    </row>
    <row r="108" spans="1:9">
      <c r="I108">
        <v>12.516736364829001</v>
      </c>
    </row>
    <row r="109" spans="1:9">
      <c r="I109">
        <v>13.0182063796391</v>
      </c>
    </row>
    <row r="110" spans="1:9">
      <c r="I110">
        <v>12.7682984269091</v>
      </c>
    </row>
    <row r="111" spans="1:9">
      <c r="I111">
        <v>12.921072102040601</v>
      </c>
    </row>
    <row r="112" spans="1:9">
      <c r="B112" s="2"/>
      <c r="C112" s="2"/>
      <c r="D112" s="2"/>
      <c r="I112">
        <v>12.493240693190501</v>
      </c>
    </row>
    <row r="113" spans="2:9">
      <c r="B113" s="2"/>
      <c r="C113" s="2"/>
      <c r="D113" s="2"/>
      <c r="I113">
        <v>11.848491838989201</v>
      </c>
    </row>
    <row r="114" spans="2:9">
      <c r="B114" s="2"/>
      <c r="C114" s="2"/>
      <c r="D114" s="2"/>
      <c r="I114">
        <v>12.484483973047899</v>
      </c>
    </row>
    <row r="115" spans="2:9">
      <c r="B115" s="2"/>
      <c r="C115" s="2"/>
      <c r="D115" s="2"/>
      <c r="I115">
        <v>12.3895651207265</v>
      </c>
    </row>
    <row r="116" spans="2:9">
      <c r="B116" s="2"/>
      <c r="C116" s="2"/>
      <c r="D116" s="2"/>
      <c r="I116">
        <v>12.6824536797867</v>
      </c>
    </row>
    <row r="117" spans="2:9">
      <c r="B117" s="2"/>
      <c r="C117" s="2"/>
      <c r="D117" s="2"/>
      <c r="I117">
        <v>13.5689410121424</v>
      </c>
    </row>
    <row r="118" spans="2:9">
      <c r="I118">
        <v>11.897845593680101</v>
      </c>
    </row>
    <row r="119" spans="2:9">
      <c r="I119">
        <v>12.2065470236187</v>
      </c>
    </row>
    <row r="120" spans="2:9">
      <c r="I120">
        <v>11.5270851245467</v>
      </c>
    </row>
    <row r="121" spans="2:9">
      <c r="I121">
        <v>12.561426163309701</v>
      </c>
    </row>
    <row r="122" spans="2:9">
      <c r="I122">
        <v>12.125903328508601</v>
      </c>
    </row>
    <row r="123" spans="2:9">
      <c r="I123">
        <v>12.3477301532371</v>
      </c>
    </row>
    <row r="124" spans="2:9">
      <c r="I124">
        <v>10.8308520291483</v>
      </c>
    </row>
    <row r="125" spans="2:9">
      <c r="I125">
        <v>12.308343172384101</v>
      </c>
    </row>
    <row r="126" spans="2:9">
      <c r="I126">
        <v>12.816431034869201</v>
      </c>
    </row>
    <row r="127" spans="2:9">
      <c r="I127">
        <v>12.1220663344237</v>
      </c>
    </row>
    <row r="128" spans="2:9">
      <c r="I128">
        <v>12.660536526748301</v>
      </c>
    </row>
    <row r="129" spans="9:9">
      <c r="I129">
        <v>11.6406239256333</v>
      </c>
    </row>
    <row r="130" spans="9:9">
      <c r="I130">
        <v>12.2079028658403</v>
      </c>
    </row>
    <row r="131" spans="9:9">
      <c r="I131">
        <v>11.3240221572278</v>
      </c>
    </row>
    <row r="132" spans="9:9">
      <c r="I132">
        <v>11.726570877206001</v>
      </c>
    </row>
    <row r="133" spans="9:9">
      <c r="I133">
        <v>12.321569253602799</v>
      </c>
    </row>
    <row r="134" spans="9:9">
      <c r="I134">
        <v>11.786723216330801</v>
      </c>
    </row>
    <row r="135" spans="9:9">
      <c r="I135">
        <v>12.6164838487633</v>
      </c>
    </row>
    <row r="136" spans="9:9">
      <c r="I136">
        <v>11.547789965740799</v>
      </c>
    </row>
    <row r="137" spans="9:9">
      <c r="I137">
        <v>12.6402304422851</v>
      </c>
    </row>
    <row r="138" spans="9:9">
      <c r="I138">
        <v>12.0205432613692</v>
      </c>
    </row>
    <row r="139" spans="9:9">
      <c r="I139">
        <v>12.808229899651201</v>
      </c>
    </row>
    <row r="140" spans="9:9">
      <c r="I140">
        <v>12.3435920063854</v>
      </c>
    </row>
    <row r="141" spans="9:9">
      <c r="I141">
        <v>11.175428123639</v>
      </c>
    </row>
    <row r="142" spans="9:9">
      <c r="I142">
        <v>11.369382906635099</v>
      </c>
    </row>
    <row r="143" spans="9:9">
      <c r="I143">
        <v>12.229734732232901</v>
      </c>
    </row>
    <row r="144" spans="9:9">
      <c r="I144">
        <v>12.271220843291101</v>
      </c>
    </row>
    <row r="145" spans="9:9">
      <c r="I145">
        <v>12.6717976102604</v>
      </c>
    </row>
    <row r="146" spans="9:9">
      <c r="I146">
        <v>13.241843255261699</v>
      </c>
    </row>
    <row r="147" spans="9:9">
      <c r="I147">
        <v>11.8271158112129</v>
      </c>
    </row>
    <row r="148" spans="9:9">
      <c r="I148">
        <v>11.7777317803688</v>
      </c>
    </row>
    <row r="149" spans="9:9">
      <c r="I149">
        <v>13.4903397707503</v>
      </c>
    </row>
    <row r="150" spans="9:9">
      <c r="I150">
        <v>11.879091782957101</v>
      </c>
    </row>
    <row r="151" spans="9:9">
      <c r="I151">
        <v>12.4965069198807</v>
      </c>
    </row>
    <row r="152" spans="9:9">
      <c r="I152">
        <v>12.1817603458473</v>
      </c>
    </row>
    <row r="153" spans="9:9">
      <c r="I153">
        <v>12.514703671825099</v>
      </c>
    </row>
    <row r="154" spans="9:9">
      <c r="I154">
        <v>12.571066345322301</v>
      </c>
    </row>
    <row r="155" spans="9:9">
      <c r="I155">
        <v>12.5484778315338</v>
      </c>
    </row>
    <row r="156" spans="9:9">
      <c r="I156">
        <v>12.069020084627599</v>
      </c>
    </row>
    <row r="157" spans="9:9">
      <c r="I157">
        <v>12.5604889457721</v>
      </c>
    </row>
    <row r="158" spans="9:9">
      <c r="I158">
        <v>12.4257823060963</v>
      </c>
    </row>
    <row r="159" spans="9:9">
      <c r="I159">
        <v>12.953171678259</v>
      </c>
    </row>
    <row r="160" spans="9:9">
      <c r="I160">
        <v>12.9073006797591</v>
      </c>
    </row>
    <row r="161" spans="9:9">
      <c r="I161">
        <v>12.2849074188714</v>
      </c>
    </row>
    <row r="162" spans="9:9">
      <c r="I162">
        <v>12.2240273227742</v>
      </c>
    </row>
    <row r="163" spans="9:9">
      <c r="I163">
        <v>11.978047380742</v>
      </c>
    </row>
    <row r="164" spans="9:9">
      <c r="I164">
        <v>11.617948821491</v>
      </c>
    </row>
    <row r="165" spans="9:9">
      <c r="I165">
        <v>12.211446756674</v>
      </c>
    </row>
    <row r="166" spans="9:9">
      <c r="I166">
        <v>11.972371785715801</v>
      </c>
    </row>
    <row r="167" spans="9:9">
      <c r="I167">
        <v>13.105001663378101</v>
      </c>
    </row>
    <row r="168" spans="9:9">
      <c r="I168">
        <v>13.8067762625419</v>
      </c>
    </row>
    <row r="169" spans="9:9">
      <c r="I169">
        <v>11.6460798995336</v>
      </c>
    </row>
    <row r="170" spans="9:9">
      <c r="I170">
        <v>13.055745022659799</v>
      </c>
    </row>
    <row r="171" spans="9:9">
      <c r="I171">
        <v>12.062228557722401</v>
      </c>
    </row>
    <row r="172" spans="9:9">
      <c r="I172">
        <v>11.7307397824317</v>
      </c>
    </row>
    <row r="173" spans="9:9">
      <c r="I173">
        <v>13.6808252207608</v>
      </c>
    </row>
    <row r="174" spans="9:9">
      <c r="I174">
        <v>12.166317836354899</v>
      </c>
    </row>
    <row r="175" spans="9:9">
      <c r="I175">
        <v>12.891986110980801</v>
      </c>
    </row>
    <row r="176" spans="9:9">
      <c r="I176">
        <v>13.0523837027079</v>
      </c>
    </row>
    <row r="177" spans="9:9">
      <c r="I177">
        <v>12.868677992274501</v>
      </c>
    </row>
    <row r="178" spans="9:9">
      <c r="I178">
        <v>11.806692310442999</v>
      </c>
    </row>
    <row r="179" spans="9:9">
      <c r="I179">
        <v>12.016968710809699</v>
      </c>
    </row>
    <row r="180" spans="9:9">
      <c r="I180">
        <v>12.6481065686364</v>
      </c>
    </row>
    <row r="181" spans="9:9">
      <c r="I181">
        <v>13.789542602306501</v>
      </c>
    </row>
    <row r="182" spans="9:9">
      <c r="I182">
        <v>11.8170122397302</v>
      </c>
    </row>
    <row r="183" spans="9:9">
      <c r="I183">
        <v>12.8100895361436</v>
      </c>
    </row>
    <row r="184" spans="9:9">
      <c r="I184">
        <v>12.2026184330487</v>
      </c>
    </row>
    <row r="185" spans="9:9">
      <c r="I185">
        <v>12.560976313751301</v>
      </c>
    </row>
    <row r="186" spans="9:9">
      <c r="I186">
        <v>11.260058886428199</v>
      </c>
    </row>
    <row r="187" spans="9:9">
      <c r="I187">
        <v>11.459330787275499</v>
      </c>
    </row>
    <row r="188" spans="9:9">
      <c r="I188">
        <v>14.430125704259</v>
      </c>
    </row>
    <row r="189" spans="9:9">
      <c r="I189">
        <v>13.3833515233926</v>
      </c>
    </row>
    <row r="190" spans="9:9">
      <c r="I190">
        <v>12.146756722078701</v>
      </c>
    </row>
    <row r="191" spans="9:9">
      <c r="I191">
        <v>12.987243218399</v>
      </c>
    </row>
    <row r="192" spans="9:9">
      <c r="I192">
        <v>12.747073278834501</v>
      </c>
    </row>
    <row r="193" spans="9:9">
      <c r="I193">
        <v>12.1692259290735</v>
      </c>
    </row>
    <row r="194" spans="9:9">
      <c r="I194">
        <v>11.4704681706081</v>
      </c>
    </row>
    <row r="195" spans="9:9">
      <c r="I195">
        <v>13.9762419299439</v>
      </c>
    </row>
    <row r="196" spans="9:9">
      <c r="I196">
        <v>11.981480390348301</v>
      </c>
    </row>
    <row r="197" spans="9:9">
      <c r="I197">
        <v>12.487965162519201</v>
      </c>
    </row>
    <row r="198" spans="9:9">
      <c r="I198">
        <v>12.884775027836399</v>
      </c>
    </row>
    <row r="199" spans="9:9">
      <c r="I199">
        <v>11.9727227801048</v>
      </c>
    </row>
    <row r="200" spans="9:9">
      <c r="I200">
        <v>12.551574433259001</v>
      </c>
    </row>
    <row r="201" spans="9:9">
      <c r="I201">
        <v>11.5819749754175</v>
      </c>
    </row>
    <row r="202" spans="9:9">
      <c r="I202">
        <v>12.991656431835599</v>
      </c>
    </row>
    <row r="203" spans="9:9">
      <c r="I203">
        <v>12.4267231633366</v>
      </c>
    </row>
    <row r="204" spans="9:9">
      <c r="I204">
        <v>13.1275151200172</v>
      </c>
    </row>
    <row r="205" spans="9:9">
      <c r="I205">
        <v>12.124311788961901</v>
      </c>
    </row>
    <row r="206" spans="9:9">
      <c r="I206">
        <v>12.0876750696049</v>
      </c>
    </row>
    <row r="207" spans="9:9">
      <c r="I207">
        <v>11.9339984971666</v>
      </c>
    </row>
    <row r="208" spans="9:9">
      <c r="I208">
        <v>13.0855535656724</v>
      </c>
    </row>
    <row r="209" spans="9:9">
      <c r="I209">
        <v>12.598726815453899</v>
      </c>
    </row>
    <row r="210" spans="9:9">
      <c r="I210">
        <v>11.573258694802201</v>
      </c>
    </row>
    <row r="211" spans="9:9">
      <c r="I211">
        <v>12.4033483783669</v>
      </c>
    </row>
    <row r="212" spans="9:9">
      <c r="I212">
        <v>12.312589726267101</v>
      </c>
    </row>
    <row r="213" spans="9:9">
      <c r="I213">
        <v>12.1940251591483</v>
      </c>
    </row>
    <row r="214" spans="9:9">
      <c r="I214">
        <v>11.6954579788079</v>
      </c>
    </row>
    <row r="215" spans="9:9">
      <c r="I215">
        <v>12.910653804337</v>
      </c>
    </row>
    <row r="216" spans="9:9">
      <c r="I216">
        <v>12.5076311807086</v>
      </c>
    </row>
    <row r="217" spans="9:9">
      <c r="I217">
        <v>12.1259657229729</v>
      </c>
    </row>
    <row r="218" spans="9:9">
      <c r="I218">
        <v>11.7113999741384</v>
      </c>
    </row>
    <row r="219" spans="9:9">
      <c r="I219">
        <v>12.0066072666434</v>
      </c>
    </row>
    <row r="220" spans="9:9">
      <c r="I220">
        <v>11.5665583754973</v>
      </c>
    </row>
    <row r="221" spans="9:9">
      <c r="I221">
        <v>12.630188587045801</v>
      </c>
    </row>
    <row r="222" spans="9:9">
      <c r="I222">
        <v>12.150784618292199</v>
      </c>
    </row>
    <row r="223" spans="9:9">
      <c r="I223">
        <v>12.132906103718399</v>
      </c>
    </row>
    <row r="224" spans="9:9">
      <c r="I224">
        <v>13.079891115719001</v>
      </c>
    </row>
    <row r="225" spans="9:9">
      <c r="I225">
        <v>12.823674165195801</v>
      </c>
    </row>
    <row r="226" spans="9:9">
      <c r="I226">
        <v>13.233154158926601</v>
      </c>
    </row>
    <row r="227" spans="9:9">
      <c r="I227">
        <v>11.905567237709599</v>
      </c>
    </row>
    <row r="228" spans="9:9">
      <c r="I228">
        <v>12.0621382818612</v>
      </c>
    </row>
    <row r="229" spans="9:9">
      <c r="I229">
        <v>12.8536526448695</v>
      </c>
    </row>
    <row r="230" spans="9:9">
      <c r="I230">
        <v>13.3059676263778</v>
      </c>
    </row>
    <row r="231" spans="9:9">
      <c r="I231">
        <v>11.929019746388899</v>
      </c>
    </row>
    <row r="232" spans="9:9">
      <c r="I232">
        <v>13.302350084749101</v>
      </c>
    </row>
    <row r="233" spans="9:9">
      <c r="I233">
        <v>12.320838236841</v>
      </c>
    </row>
    <row r="234" spans="9:9">
      <c r="I234">
        <v>12.802843878909</v>
      </c>
    </row>
    <row r="235" spans="9:9">
      <c r="I235">
        <v>12.9264030276694</v>
      </c>
    </row>
    <row r="236" spans="9:9">
      <c r="I236">
        <v>11.680359690423201</v>
      </c>
    </row>
    <row r="237" spans="9:9">
      <c r="I237">
        <v>12.034577583771901</v>
      </c>
    </row>
    <row r="238" spans="9:9">
      <c r="I238">
        <v>12.6899425493803</v>
      </c>
    </row>
    <row r="239" spans="9:9">
      <c r="I239">
        <v>13.2542254381563</v>
      </c>
    </row>
    <row r="240" spans="9:9">
      <c r="I240">
        <v>11.9362817115416</v>
      </c>
    </row>
    <row r="241" spans="9:9">
      <c r="I241">
        <v>13.185617156198401</v>
      </c>
    </row>
    <row r="242" spans="9:9">
      <c r="I242">
        <v>12.7687669162669</v>
      </c>
    </row>
    <row r="243" spans="9:9">
      <c r="I243">
        <v>12.060350350773501</v>
      </c>
    </row>
    <row r="244" spans="9:9">
      <c r="I244">
        <v>12.566214821205801</v>
      </c>
    </row>
    <row r="245" spans="9:9">
      <c r="I245">
        <v>12.042533098203499</v>
      </c>
    </row>
    <row r="246" spans="9:9">
      <c r="I246">
        <v>13.3739732097899</v>
      </c>
    </row>
    <row r="247" spans="9:9">
      <c r="I247">
        <v>12.5163352433217</v>
      </c>
    </row>
    <row r="248" spans="9:9">
      <c r="I248">
        <v>12.249053292564399</v>
      </c>
    </row>
    <row r="249" spans="9:9">
      <c r="I249">
        <v>12.026466621176899</v>
      </c>
    </row>
    <row r="250" spans="9:9">
      <c r="I250">
        <v>12.7339546301501</v>
      </c>
    </row>
    <row r="251" spans="9:9">
      <c r="I251">
        <v>13.4106778194892</v>
      </c>
    </row>
    <row r="252" spans="9:9">
      <c r="I252">
        <v>12.3813664122648</v>
      </c>
    </row>
    <row r="253" spans="9:9">
      <c r="I253">
        <v>12.389056221167801</v>
      </c>
    </row>
    <row r="254" spans="9:9">
      <c r="I254">
        <v>12.368972668861201</v>
      </c>
    </row>
    <row r="255" spans="9:9">
      <c r="I255">
        <v>11.452684146453301</v>
      </c>
    </row>
    <row r="256" spans="9:9">
      <c r="I256">
        <v>12.317363449104199</v>
      </c>
    </row>
    <row r="257" spans="9:9">
      <c r="I257">
        <v>12.078198380469701</v>
      </c>
    </row>
    <row r="258" spans="9:9">
      <c r="I258">
        <v>12.6551084954604</v>
      </c>
    </row>
    <row r="259" spans="9:9">
      <c r="I259">
        <v>11.6511640805049</v>
      </c>
    </row>
    <row r="260" spans="9:9">
      <c r="I260">
        <v>13.3532644026204</v>
      </c>
    </row>
    <row r="261" spans="9:9">
      <c r="I261">
        <v>12.186912396006599</v>
      </c>
    </row>
    <row r="262" spans="9:9">
      <c r="I262">
        <v>12.32014339218</v>
      </c>
    </row>
    <row r="263" spans="9:9">
      <c r="I263">
        <v>11.7437362146522</v>
      </c>
    </row>
    <row r="264" spans="9:9">
      <c r="I264">
        <v>12.4030885248521</v>
      </c>
    </row>
    <row r="265" spans="9:9">
      <c r="I265">
        <v>13.503276332569801</v>
      </c>
    </row>
    <row r="266" spans="9:9">
      <c r="I266">
        <v>12.4548990731831</v>
      </c>
    </row>
    <row r="267" spans="9:9">
      <c r="I267">
        <v>13.2537215745227</v>
      </c>
    </row>
    <row r="268" spans="9:9">
      <c r="I268">
        <v>11.838067397955999</v>
      </c>
    </row>
    <row r="269" spans="9:9">
      <c r="I269">
        <v>12.3308995311149</v>
      </c>
    </row>
    <row r="270" spans="9:9">
      <c r="I270">
        <v>12.8273336472894</v>
      </c>
    </row>
    <row r="271" spans="9:9">
      <c r="I271">
        <v>11.264244839064499</v>
      </c>
    </row>
    <row r="272" spans="9:9">
      <c r="I272">
        <v>12.246023579447501</v>
      </c>
    </row>
    <row r="273" spans="9:9">
      <c r="I273">
        <v>13.395535481663901</v>
      </c>
    </row>
    <row r="274" spans="9:9">
      <c r="I274">
        <v>11.7565124777732</v>
      </c>
    </row>
    <row r="275" spans="9:9">
      <c r="I275">
        <v>12.3298205888215</v>
      </c>
    </row>
    <row r="276" spans="9:9">
      <c r="I276">
        <v>11.1787841005355</v>
      </c>
    </row>
    <row r="277" spans="9:9">
      <c r="I277">
        <v>11.2347670503797</v>
      </c>
    </row>
    <row r="278" spans="9:9">
      <c r="I278">
        <v>12.8560443452171</v>
      </c>
    </row>
    <row r="279" spans="9:9">
      <c r="I279">
        <v>12.4387567568047</v>
      </c>
    </row>
    <row r="280" spans="9:9">
      <c r="I280">
        <v>11.8225832406496</v>
      </c>
    </row>
    <row r="281" spans="9:9">
      <c r="I281">
        <v>11.972186860740401</v>
      </c>
    </row>
    <row r="282" spans="9:9">
      <c r="I282">
        <v>12.176124013867099</v>
      </c>
    </row>
    <row r="283" spans="9:9">
      <c r="I283">
        <v>13.093437586518</v>
      </c>
    </row>
    <row r="284" spans="9:9">
      <c r="I284">
        <v>12.2330809643198</v>
      </c>
    </row>
    <row r="285" spans="9:9">
      <c r="I285">
        <v>12.9792768272345</v>
      </c>
    </row>
    <row r="286" spans="9:9">
      <c r="I286">
        <v>12.0056668459946</v>
      </c>
    </row>
    <row r="287" spans="9:9">
      <c r="I287">
        <v>12.077712211084799</v>
      </c>
    </row>
    <row r="288" spans="9:9">
      <c r="I288">
        <v>11.630050205268599</v>
      </c>
    </row>
    <row r="289" spans="9:9">
      <c r="I289">
        <v>12.8303751694044</v>
      </c>
    </row>
    <row r="290" spans="9:9">
      <c r="I290">
        <v>11.292251121060801</v>
      </c>
    </row>
    <row r="291" spans="9:9">
      <c r="I291">
        <v>12.2783456720794</v>
      </c>
    </row>
    <row r="292" spans="9:9">
      <c r="I292">
        <v>12.1172165093322</v>
      </c>
    </row>
    <row r="293" spans="9:9">
      <c r="I293">
        <v>12.262143121470499</v>
      </c>
    </row>
    <row r="294" spans="9:9">
      <c r="I294">
        <v>11.8083333767061</v>
      </c>
    </row>
    <row r="295" spans="9:9">
      <c r="I295">
        <v>13.1478343082733</v>
      </c>
    </row>
    <row r="296" spans="9:9">
      <c r="I296">
        <v>12.3987846622958</v>
      </c>
    </row>
    <row r="297" spans="9:9">
      <c r="I297">
        <v>12.716178745722701</v>
      </c>
    </row>
    <row r="298" spans="9:9">
      <c r="I298">
        <v>11.459930253107901</v>
      </c>
    </row>
    <row r="299" spans="9:9">
      <c r="I299">
        <v>12.231507817177601</v>
      </c>
    </row>
    <row r="300" spans="9:9">
      <c r="I300">
        <v>12.2260798566174</v>
      </c>
    </row>
    <row r="301" spans="9:9">
      <c r="I301">
        <v>11.8430550905332</v>
      </c>
    </row>
    <row r="302" spans="9:9">
      <c r="I302">
        <v>12.1993886680074</v>
      </c>
    </row>
    <row r="303" spans="9:9">
      <c r="I303">
        <v>12.721743876261</v>
      </c>
    </row>
    <row r="304" spans="9:9">
      <c r="I304">
        <v>12.735287217971401</v>
      </c>
    </row>
    <row r="305" spans="9:9">
      <c r="I305">
        <v>12.251004765474599</v>
      </c>
    </row>
    <row r="306" spans="9:9">
      <c r="I306">
        <v>11.3129835074804</v>
      </c>
    </row>
    <row r="307" spans="9:9">
      <c r="I307">
        <v>11.6964954678654</v>
      </c>
    </row>
    <row r="308" spans="9:9">
      <c r="I308">
        <v>12.297388364687301</v>
      </c>
    </row>
    <row r="309" spans="9:9">
      <c r="I309">
        <v>12.704042311562199</v>
      </c>
    </row>
    <row r="310" spans="9:9">
      <c r="I310">
        <v>11.242986225453199</v>
      </c>
    </row>
    <row r="311" spans="9:9">
      <c r="I311">
        <v>12.4319731229126</v>
      </c>
    </row>
    <row r="312" spans="9:9">
      <c r="I312">
        <v>12.1541108709129</v>
      </c>
    </row>
    <row r="313" spans="9:9">
      <c r="I313">
        <v>11.4866896477344</v>
      </c>
    </row>
    <row r="314" spans="9:9">
      <c r="I314">
        <v>11.8324933219775</v>
      </c>
    </row>
    <row r="315" spans="9:9">
      <c r="I315">
        <v>12.265600026782</v>
      </c>
    </row>
    <row r="316" spans="9:9">
      <c r="I316">
        <v>13.5521623107918</v>
      </c>
    </row>
    <row r="317" spans="9:9">
      <c r="I317">
        <v>12.0679570745519</v>
      </c>
    </row>
    <row r="318" spans="9:9">
      <c r="I318">
        <v>13.227438295404299</v>
      </c>
    </row>
    <row r="319" spans="9:9">
      <c r="I319">
        <v>13.005335382563199</v>
      </c>
    </row>
    <row r="320" spans="9:9">
      <c r="I320">
        <v>11.570358414529901</v>
      </c>
    </row>
    <row r="321" spans="9:9">
      <c r="I321">
        <v>11.594917774876601</v>
      </c>
    </row>
    <row r="322" spans="9:9">
      <c r="I322">
        <v>11.8317257005146</v>
      </c>
    </row>
    <row r="323" spans="9:9">
      <c r="I323">
        <v>12.406213945985501</v>
      </c>
    </row>
    <row r="324" spans="9:9">
      <c r="I324">
        <v>11.965828337134401</v>
      </c>
    </row>
    <row r="325" spans="9:9">
      <c r="I325">
        <v>12.4341910228376</v>
      </c>
    </row>
    <row r="326" spans="9:9">
      <c r="I326">
        <v>12.4260813496292</v>
      </c>
    </row>
    <row r="327" spans="9:9">
      <c r="I327">
        <v>12.939658638789499</v>
      </c>
    </row>
    <row r="328" spans="9:9">
      <c r="I328">
        <v>12.0385954605051</v>
      </c>
    </row>
    <row r="329" spans="9:9">
      <c r="I329">
        <v>12.131847228945499</v>
      </c>
    </row>
    <row r="330" spans="9:9">
      <c r="I330">
        <v>13.1059033925909</v>
      </c>
    </row>
    <row r="331" spans="9:9">
      <c r="I331">
        <v>12.938866476620699</v>
      </c>
    </row>
    <row r="332" spans="9:9">
      <c r="I332">
        <v>13.339756442417199</v>
      </c>
    </row>
    <row r="333" spans="9:9">
      <c r="I333">
        <v>13.1342643323821</v>
      </c>
    </row>
    <row r="334" spans="9:9">
      <c r="I334">
        <v>12.306571990624899</v>
      </c>
    </row>
    <row r="335" spans="9:9">
      <c r="I335">
        <v>11.9316199554722</v>
      </c>
    </row>
    <row r="336" spans="9:9">
      <c r="I336">
        <v>12.6136610812672</v>
      </c>
    </row>
    <row r="337" spans="9:9">
      <c r="I337">
        <v>12.2425087453035</v>
      </c>
    </row>
    <row r="338" spans="9:9">
      <c r="I338">
        <v>12.145341858545301</v>
      </c>
    </row>
    <row r="339" spans="9:9">
      <c r="I339">
        <v>12.3925017361892</v>
      </c>
    </row>
    <row r="340" spans="9:9">
      <c r="I340">
        <v>11.4970469129234</v>
      </c>
    </row>
    <row r="341" spans="9:9">
      <c r="I341">
        <v>12.812904060785099</v>
      </c>
    </row>
    <row r="342" spans="9:9">
      <c r="I342">
        <v>11.722123704385501</v>
      </c>
    </row>
    <row r="343" spans="9:9">
      <c r="I343">
        <v>12.790746537444001</v>
      </c>
    </row>
    <row r="344" spans="9:9">
      <c r="I344">
        <v>12.565493424262</v>
      </c>
    </row>
    <row r="345" spans="9:9">
      <c r="I345">
        <v>12.155260414807801</v>
      </c>
    </row>
    <row r="346" spans="9:9">
      <c r="I346">
        <v>12.444580328101001</v>
      </c>
    </row>
    <row r="347" spans="9:9">
      <c r="I347">
        <v>12.9257132799186</v>
      </c>
    </row>
    <row r="348" spans="9:9">
      <c r="I348">
        <v>13.150193975315901</v>
      </c>
    </row>
    <row r="349" spans="9:9">
      <c r="I349">
        <v>11.9008255589247</v>
      </c>
    </row>
    <row r="350" spans="9:9">
      <c r="I350">
        <v>12.544908525959499</v>
      </c>
    </row>
    <row r="351" spans="9:9">
      <c r="I351">
        <v>12.1217873916592</v>
      </c>
    </row>
    <row r="352" spans="9:9">
      <c r="I352">
        <v>12.701618121391601</v>
      </c>
    </row>
    <row r="353" spans="9:9">
      <c r="I353">
        <v>12.023082594256101</v>
      </c>
    </row>
    <row r="354" spans="9:9">
      <c r="I354">
        <v>11.500591250390601</v>
      </c>
    </row>
    <row r="355" spans="9:9">
      <c r="I355">
        <v>11.787990334491599</v>
      </c>
    </row>
    <row r="356" spans="9:9">
      <c r="I356">
        <v>12.491938721231399</v>
      </c>
    </row>
    <row r="357" spans="9:9">
      <c r="I357">
        <v>13.0793516306484</v>
      </c>
    </row>
    <row r="358" spans="9:9">
      <c r="I358">
        <v>11.871966683139799</v>
      </c>
    </row>
    <row r="359" spans="9:9">
      <c r="I359">
        <v>11.540176143639901</v>
      </c>
    </row>
    <row r="360" spans="9:9">
      <c r="I360">
        <v>12.337397884699801</v>
      </c>
    </row>
    <row r="361" spans="9:9">
      <c r="I361">
        <v>13.025521567092399</v>
      </c>
    </row>
    <row r="362" spans="9:9">
      <c r="I362">
        <v>13.218298382414901</v>
      </c>
    </row>
    <row r="363" spans="9:9">
      <c r="I363">
        <v>13.3674209024276</v>
      </c>
    </row>
    <row r="364" spans="9:9">
      <c r="I364">
        <v>12.467595538372899</v>
      </c>
    </row>
    <row r="365" spans="9:9">
      <c r="I365">
        <v>11.609673559849201</v>
      </c>
    </row>
    <row r="366" spans="9:9">
      <c r="I366">
        <v>12.2749163675833</v>
      </c>
    </row>
    <row r="367" spans="9:9">
      <c r="I367">
        <v>13.073032984644501</v>
      </c>
    </row>
    <row r="368" spans="9:9">
      <c r="I368">
        <v>13.4323335410471</v>
      </c>
    </row>
    <row r="369" spans="9:9">
      <c r="I369">
        <v>13.0887232153406</v>
      </c>
    </row>
    <row r="370" spans="9:9">
      <c r="I370">
        <v>12.7097479265278</v>
      </c>
    </row>
    <row r="371" spans="9:9">
      <c r="I371">
        <v>11.6662518245033</v>
      </c>
    </row>
    <row r="372" spans="9:9">
      <c r="I372">
        <v>12.2418089445575</v>
      </c>
    </row>
    <row r="373" spans="9:9">
      <c r="I373">
        <v>13.6247714819519</v>
      </c>
    </row>
    <row r="374" spans="9:9">
      <c r="I374">
        <v>12.388769055759999</v>
      </c>
    </row>
    <row r="375" spans="9:9">
      <c r="I375">
        <v>12.833230064294201</v>
      </c>
    </row>
    <row r="376" spans="9:9">
      <c r="I376">
        <v>13.1320816958574</v>
      </c>
    </row>
    <row r="377" spans="9:9">
      <c r="I377">
        <v>12.7239896619602</v>
      </c>
    </row>
    <row r="378" spans="9:9">
      <c r="I378">
        <v>12.6997788445317</v>
      </c>
    </row>
    <row r="379" spans="9:9">
      <c r="I379">
        <v>12.0724598131356</v>
      </c>
    </row>
    <row r="380" spans="9:9">
      <c r="I380">
        <v>11.2000161075427</v>
      </c>
    </row>
    <row r="381" spans="9:9">
      <c r="I381">
        <v>12.124189692096801</v>
      </c>
    </row>
    <row r="382" spans="9:9">
      <c r="I382">
        <v>12.6694867734118</v>
      </c>
    </row>
    <row r="383" spans="9:9">
      <c r="I383">
        <v>12.318682160791701</v>
      </c>
    </row>
    <row r="384" spans="9:9">
      <c r="I384">
        <v>12.9320506212566</v>
      </c>
    </row>
    <row r="385" spans="9:9">
      <c r="I385">
        <v>10.481599024807901</v>
      </c>
    </row>
    <row r="386" spans="9:9">
      <c r="I386">
        <v>12.261418639729101</v>
      </c>
    </row>
    <row r="387" spans="9:9">
      <c r="I387">
        <v>12.7692790462707</v>
      </c>
    </row>
    <row r="388" spans="9:9">
      <c r="I388">
        <v>11.678979242243299</v>
      </c>
    </row>
    <row r="389" spans="9:9">
      <c r="I389">
        <v>12.925484665538299</v>
      </c>
    </row>
    <row r="390" spans="9:9">
      <c r="I390">
        <v>11.7903751292457</v>
      </c>
    </row>
    <row r="391" spans="9:9">
      <c r="I391">
        <v>12.5769350254818</v>
      </c>
    </row>
    <row r="392" spans="9:9">
      <c r="I392">
        <v>12.6336646934848</v>
      </c>
    </row>
    <row r="393" spans="9:9">
      <c r="I393">
        <v>13.667718623677199</v>
      </c>
    </row>
    <row r="394" spans="9:9">
      <c r="I394">
        <v>12.5341855444375</v>
      </c>
    </row>
    <row r="395" spans="9:9">
      <c r="I395">
        <v>11.3950444157496</v>
      </c>
    </row>
    <row r="396" spans="9:9">
      <c r="I396">
        <v>12.112832409663101</v>
      </c>
    </row>
    <row r="397" spans="9:9">
      <c r="I397">
        <v>12.709381766063</v>
      </c>
    </row>
    <row r="398" spans="9:9">
      <c r="I398">
        <v>12.4902357590035</v>
      </c>
    </row>
    <row r="399" spans="9:9">
      <c r="I399">
        <v>12.020383952751301</v>
      </c>
    </row>
    <row r="400" spans="9:9">
      <c r="I400">
        <v>11.7922699371716</v>
      </c>
    </row>
    <row r="401" spans="9:9">
      <c r="I401">
        <v>11.595153776367599</v>
      </c>
    </row>
    <row r="402" spans="9:9">
      <c r="I402">
        <v>11.943492763348001</v>
      </c>
    </row>
    <row r="403" spans="9:9">
      <c r="I403">
        <v>10.2804988884522</v>
      </c>
    </row>
    <row r="404" spans="9:9">
      <c r="I404">
        <v>11.857986017435699</v>
      </c>
    </row>
    <row r="405" spans="9:9">
      <c r="I405">
        <v>12.2463227971149</v>
      </c>
    </row>
    <row r="406" spans="9:9">
      <c r="I406">
        <v>12.3375535244876</v>
      </c>
    </row>
    <row r="407" spans="9:9">
      <c r="I407">
        <v>12.923977444016201</v>
      </c>
    </row>
    <row r="408" spans="9:9">
      <c r="I408">
        <v>11.801817671771699</v>
      </c>
    </row>
    <row r="409" spans="9:9">
      <c r="I409">
        <v>11.923797240800999</v>
      </c>
    </row>
    <row r="410" spans="9:9">
      <c r="I410">
        <v>12.868639219975</v>
      </c>
    </row>
    <row r="411" spans="9:9">
      <c r="I411">
        <v>13.125693785917401</v>
      </c>
    </row>
    <row r="412" spans="9:9">
      <c r="I412">
        <v>13.429756190051</v>
      </c>
    </row>
    <row r="413" spans="9:9">
      <c r="I413">
        <v>13.1475755239537</v>
      </c>
    </row>
    <row r="414" spans="9:9">
      <c r="I414">
        <v>11.991478531882001</v>
      </c>
    </row>
    <row r="415" spans="9:9">
      <c r="I415">
        <v>13.190232106293101</v>
      </c>
    </row>
    <row r="416" spans="9:9">
      <c r="I416">
        <v>11.4194088981821</v>
      </c>
    </row>
    <row r="417" spans="9:9">
      <c r="I417">
        <v>12.425035647311301</v>
      </c>
    </row>
    <row r="418" spans="9:9">
      <c r="I418">
        <v>12.2615069810462</v>
      </c>
    </row>
    <row r="419" spans="9:9">
      <c r="I419">
        <v>12.6852575469019</v>
      </c>
    </row>
    <row r="420" spans="9:9">
      <c r="I420">
        <v>13.028966426807401</v>
      </c>
    </row>
    <row r="421" spans="9:9">
      <c r="I421">
        <v>12.0572747400228</v>
      </c>
    </row>
    <row r="422" spans="9:9">
      <c r="I422">
        <v>12.235703341528099</v>
      </c>
    </row>
    <row r="423" spans="9:9">
      <c r="I423">
        <v>11.9845836012283</v>
      </c>
    </row>
    <row r="424" spans="9:9">
      <c r="I424">
        <v>12.367176055738099</v>
      </c>
    </row>
    <row r="425" spans="9:9">
      <c r="I425">
        <v>12.2752438098179</v>
      </c>
    </row>
    <row r="426" spans="9:9">
      <c r="I426">
        <v>12.9835534199274</v>
      </c>
    </row>
    <row r="427" spans="9:9">
      <c r="I427">
        <v>12.4125221494395</v>
      </c>
    </row>
    <row r="428" spans="9:9">
      <c r="I428">
        <v>12.1948561019338</v>
      </c>
    </row>
    <row r="429" spans="9:9">
      <c r="I429">
        <v>12.2333890190724</v>
      </c>
    </row>
    <row r="430" spans="9:9">
      <c r="I430">
        <v>11.8459228301128</v>
      </c>
    </row>
    <row r="431" spans="9:9">
      <c r="I431">
        <v>13.004453282513101</v>
      </c>
    </row>
    <row r="432" spans="9:9">
      <c r="I432">
        <v>12.1848257942071</v>
      </c>
    </row>
    <row r="433" spans="9:9">
      <c r="I433">
        <v>12.4898553486192</v>
      </c>
    </row>
    <row r="434" spans="9:9">
      <c r="I434">
        <v>12.6336450452939</v>
      </c>
    </row>
    <row r="435" spans="9:9">
      <c r="I435">
        <v>13.0486662679853</v>
      </c>
    </row>
    <row r="436" spans="9:9">
      <c r="I436">
        <v>13.526347911860499</v>
      </c>
    </row>
    <row r="437" spans="9:9">
      <c r="I437">
        <v>11.4905392896575</v>
      </c>
    </row>
    <row r="438" spans="9:9">
      <c r="I438">
        <v>12.748466704885301</v>
      </c>
    </row>
    <row r="439" spans="9:9">
      <c r="I439">
        <v>13.276340856325101</v>
      </c>
    </row>
    <row r="440" spans="9:9">
      <c r="I440">
        <v>13.427256314256701</v>
      </c>
    </row>
    <row r="441" spans="9:9">
      <c r="I441">
        <v>11.294339214943101</v>
      </c>
    </row>
    <row r="442" spans="9:9">
      <c r="I442">
        <v>13.579472137008599</v>
      </c>
    </row>
    <row r="443" spans="9:9">
      <c r="I443">
        <v>12.310048716540001</v>
      </c>
    </row>
    <row r="444" spans="9:9">
      <c r="I444">
        <v>12.041263456177999</v>
      </c>
    </row>
    <row r="445" spans="9:9">
      <c r="I445">
        <v>13.5442115048386</v>
      </c>
    </row>
    <row r="446" spans="9:9">
      <c r="I446">
        <v>12.979412122919401</v>
      </c>
    </row>
    <row r="447" spans="9:9">
      <c r="I447">
        <v>13.741685352566501</v>
      </c>
    </row>
    <row r="448" spans="9:9">
      <c r="I448">
        <v>13.1176820903296</v>
      </c>
    </row>
    <row r="449" spans="9:9">
      <c r="I449">
        <v>12.008827282636201</v>
      </c>
    </row>
    <row r="450" spans="9:9">
      <c r="I450">
        <v>12.367383546788799</v>
      </c>
    </row>
    <row r="451" spans="9:9">
      <c r="I451">
        <v>11.8531675311502</v>
      </c>
    </row>
    <row r="452" spans="9:9">
      <c r="I452">
        <v>12.5085878952247</v>
      </c>
    </row>
    <row r="453" spans="9:9">
      <c r="I453">
        <v>11.624525683705301</v>
      </c>
    </row>
    <row r="454" spans="9:9">
      <c r="I454">
        <v>13.0712690989262</v>
      </c>
    </row>
    <row r="455" spans="9:9">
      <c r="I455">
        <v>13.2003046651534</v>
      </c>
    </row>
    <row r="456" spans="9:9">
      <c r="I456">
        <v>13.8359963134259</v>
      </c>
    </row>
    <row r="457" spans="9:9">
      <c r="I457">
        <v>12.3505050183867</v>
      </c>
    </row>
    <row r="458" spans="9:9">
      <c r="I458">
        <v>12.127732104643201</v>
      </c>
    </row>
    <row r="459" spans="9:9">
      <c r="I459">
        <v>13.603508804335601</v>
      </c>
    </row>
    <row r="460" spans="9:9">
      <c r="I460">
        <v>12.439241621981401</v>
      </c>
    </row>
    <row r="461" spans="9:9">
      <c r="I461">
        <v>12.8619576317744</v>
      </c>
    </row>
    <row r="462" spans="9:9">
      <c r="I462">
        <v>11.507711271079801</v>
      </c>
    </row>
    <row r="463" spans="9:9">
      <c r="I463">
        <v>12.4576231840452</v>
      </c>
    </row>
    <row r="464" spans="9:9">
      <c r="I464">
        <v>12.7445838690667</v>
      </c>
    </row>
    <row r="465" spans="9:9">
      <c r="I465">
        <v>10.638861972911499</v>
      </c>
    </row>
    <row r="466" spans="9:9">
      <c r="I466">
        <v>12.670086519135999</v>
      </c>
    </row>
    <row r="467" spans="9:9">
      <c r="I467">
        <v>11.941293487236999</v>
      </c>
    </row>
    <row r="468" spans="9:9">
      <c r="I468">
        <v>14.292748309322</v>
      </c>
    </row>
    <row r="469" spans="9:9">
      <c r="I469">
        <v>11.5351048295687</v>
      </c>
    </row>
    <row r="470" spans="9:9">
      <c r="I470">
        <v>12.5719516526291</v>
      </c>
    </row>
    <row r="471" spans="9:9">
      <c r="I471">
        <v>12.311244296995399</v>
      </c>
    </row>
    <row r="472" spans="9:9">
      <c r="I472">
        <v>13.217010037041501</v>
      </c>
    </row>
    <row r="473" spans="9:9">
      <c r="I473">
        <v>12.448227626564901</v>
      </c>
    </row>
    <row r="474" spans="9:9">
      <c r="I474">
        <v>13.3294217974725</v>
      </c>
    </row>
    <row r="475" spans="9:9">
      <c r="I475">
        <v>11.4937801063191</v>
      </c>
    </row>
    <row r="476" spans="9:9">
      <c r="I476">
        <v>13.4707319355702</v>
      </c>
    </row>
    <row r="477" spans="9:9">
      <c r="I477">
        <v>12.5129443004093</v>
      </c>
    </row>
    <row r="478" spans="9:9">
      <c r="I478">
        <v>12.483371302063301</v>
      </c>
    </row>
    <row r="479" spans="9:9">
      <c r="I479">
        <v>13.531056038126</v>
      </c>
    </row>
    <row r="480" spans="9:9">
      <c r="I480">
        <v>11.6058051349377</v>
      </c>
    </row>
    <row r="481" spans="9:9">
      <c r="I481">
        <v>12.200177800822299</v>
      </c>
    </row>
    <row r="482" spans="9:9">
      <c r="I482">
        <v>11.2198697024499</v>
      </c>
    </row>
    <row r="483" spans="9:9">
      <c r="I483">
        <v>12.0694554595286</v>
      </c>
    </row>
    <row r="484" spans="9:9">
      <c r="I484">
        <v>11.9008306274403</v>
      </c>
    </row>
    <row r="485" spans="9:9">
      <c r="I485">
        <v>13.204724601798</v>
      </c>
    </row>
    <row r="486" spans="9:9">
      <c r="I486">
        <v>12.080656678690101</v>
      </c>
    </row>
    <row r="487" spans="9:9">
      <c r="I487">
        <v>13.3030413494233</v>
      </c>
    </row>
    <row r="488" spans="9:9">
      <c r="I488">
        <v>12.215459326757699</v>
      </c>
    </row>
    <row r="489" spans="9:9">
      <c r="I489">
        <v>13.352182926479299</v>
      </c>
    </row>
    <row r="490" spans="9:9">
      <c r="I490">
        <v>12.8571489899228</v>
      </c>
    </row>
    <row r="491" spans="9:9">
      <c r="I491">
        <v>11.6717687642527</v>
      </c>
    </row>
    <row r="492" spans="9:9">
      <c r="I492">
        <v>10.721784821995699</v>
      </c>
    </row>
    <row r="493" spans="9:9">
      <c r="I493">
        <v>12.3317768266855</v>
      </c>
    </row>
    <row r="494" spans="9:9">
      <c r="I494">
        <v>12.628795690824701</v>
      </c>
    </row>
    <row r="495" spans="9:9">
      <c r="I495">
        <v>13.3488641674251</v>
      </c>
    </row>
    <row r="496" spans="9:9">
      <c r="I496">
        <v>12.654012576284099</v>
      </c>
    </row>
    <row r="497" spans="9:9">
      <c r="I497">
        <v>11.862732237831001</v>
      </c>
    </row>
    <row r="498" spans="9:9">
      <c r="I498">
        <v>13.6217419514092</v>
      </c>
    </row>
    <row r="499" spans="9:9">
      <c r="I499">
        <v>11.786769856568201</v>
      </c>
    </row>
    <row r="500" spans="9:9">
      <c r="I500">
        <v>12.6011198506793</v>
      </c>
    </row>
    <row r="501" spans="9:9">
      <c r="I501">
        <v>12.7238321314044</v>
      </c>
    </row>
    <row r="502" spans="9:9">
      <c r="I502">
        <v>12.318838627550299</v>
      </c>
    </row>
    <row r="503" spans="9:9">
      <c r="I503">
        <v>13.4271699664419</v>
      </c>
    </row>
    <row r="504" spans="9:9">
      <c r="I504">
        <v>12.0707971757785</v>
      </c>
    </row>
    <row r="505" spans="9:9">
      <c r="I505">
        <v>13.4400495094929</v>
      </c>
    </row>
    <row r="506" spans="9:9">
      <c r="I506">
        <v>12.5042785014773</v>
      </c>
    </row>
    <row r="507" spans="9:9">
      <c r="I507">
        <v>12.191552645873699</v>
      </c>
    </row>
    <row r="508" spans="9:9">
      <c r="I508">
        <v>12.7262834614406</v>
      </c>
    </row>
    <row r="509" spans="9:9">
      <c r="I509">
        <v>13.2146200220898</v>
      </c>
    </row>
    <row r="510" spans="9:9">
      <c r="I510">
        <v>11.933991830272801</v>
      </c>
    </row>
    <row r="511" spans="9:9">
      <c r="I511">
        <v>12.6993544806018</v>
      </c>
    </row>
    <row r="512" spans="9:9">
      <c r="I512">
        <v>11.669766466692399</v>
      </c>
    </row>
    <row r="513" spans="9:9">
      <c r="I513">
        <v>13.374660478129799</v>
      </c>
    </row>
    <row r="514" spans="9:9">
      <c r="I514">
        <v>12.822216632216699</v>
      </c>
    </row>
    <row r="515" spans="9:9">
      <c r="I515">
        <v>12.054112833536699</v>
      </c>
    </row>
    <row r="516" spans="9:9">
      <c r="I516">
        <v>12.9016837906973</v>
      </c>
    </row>
    <row r="517" spans="9:9">
      <c r="I517">
        <v>11.325735876721099</v>
      </c>
    </row>
    <row r="518" spans="9:9">
      <c r="I518">
        <v>12.697659190101099</v>
      </c>
    </row>
    <row r="519" spans="9:9">
      <c r="I519">
        <v>13.597442339091</v>
      </c>
    </row>
    <row r="520" spans="9:9">
      <c r="I520">
        <v>12.613208392660599</v>
      </c>
    </row>
    <row r="521" spans="9:9">
      <c r="I521">
        <v>13.1723186069364</v>
      </c>
    </row>
    <row r="522" spans="9:9">
      <c r="I522">
        <v>13.929207352294499</v>
      </c>
    </row>
    <row r="523" spans="9:9">
      <c r="I523">
        <v>12.568984977645099</v>
      </c>
    </row>
    <row r="524" spans="9:9">
      <c r="I524">
        <v>12.3564385707491</v>
      </c>
    </row>
    <row r="525" spans="9:9">
      <c r="I525">
        <v>11.036577288363899</v>
      </c>
    </row>
    <row r="526" spans="9:9">
      <c r="I526">
        <v>13.1685162176964</v>
      </c>
    </row>
    <row r="527" spans="9:9">
      <c r="I527">
        <v>13.4624759532242</v>
      </c>
    </row>
    <row r="528" spans="9:9">
      <c r="I528">
        <v>12.250589661922801</v>
      </c>
    </row>
    <row r="529" spans="9:9">
      <c r="I529">
        <v>12.9326482643191</v>
      </c>
    </row>
    <row r="530" spans="9:9">
      <c r="I530">
        <v>12.7767343782031</v>
      </c>
    </row>
    <row r="531" spans="9:9">
      <c r="I531">
        <v>12.393029858970801</v>
      </c>
    </row>
    <row r="532" spans="9:9">
      <c r="I532">
        <v>11.651225268069799</v>
      </c>
    </row>
    <row r="533" spans="9:9">
      <c r="I533">
        <v>12.3463677220712</v>
      </c>
    </row>
    <row r="534" spans="9:9">
      <c r="I534">
        <v>12.9821841683945</v>
      </c>
    </row>
    <row r="535" spans="9:9">
      <c r="I535">
        <v>13.785746229127801</v>
      </c>
    </row>
    <row r="536" spans="9:9">
      <c r="I536">
        <v>11.8353797352807</v>
      </c>
    </row>
    <row r="537" spans="9:9">
      <c r="I537">
        <v>13.0410487470592</v>
      </c>
    </row>
    <row r="538" spans="9:9">
      <c r="I538">
        <v>12.3824849626605</v>
      </c>
    </row>
    <row r="539" spans="9:9">
      <c r="I539">
        <v>13.055211967737799</v>
      </c>
    </row>
    <row r="540" spans="9:9">
      <c r="I540">
        <v>12.454902179644099</v>
      </c>
    </row>
    <row r="541" spans="9:9">
      <c r="I541">
        <v>11.959304993816399</v>
      </c>
    </row>
    <row r="542" spans="9:9">
      <c r="I542">
        <v>13.162536620840701</v>
      </c>
    </row>
    <row r="543" spans="9:9">
      <c r="I543">
        <v>11.7970444847459</v>
      </c>
    </row>
    <row r="544" spans="9:9">
      <c r="I544">
        <v>12.287897237773199</v>
      </c>
    </row>
    <row r="545" spans="9:9">
      <c r="I545">
        <v>11.5700323196463</v>
      </c>
    </row>
    <row r="546" spans="9:9">
      <c r="I546">
        <v>13.1454737602643</v>
      </c>
    </row>
    <row r="547" spans="9:9">
      <c r="I547">
        <v>12.5971582412019</v>
      </c>
    </row>
    <row r="548" spans="9:9">
      <c r="I548">
        <v>12.1176107939483</v>
      </c>
    </row>
    <row r="549" spans="9:9">
      <c r="I549">
        <v>13.563725223821599</v>
      </c>
    </row>
    <row r="550" spans="9:9">
      <c r="I550">
        <v>10.839064198303101</v>
      </c>
    </row>
    <row r="551" spans="9:9">
      <c r="I551">
        <v>13.363828075951499</v>
      </c>
    </row>
    <row r="552" spans="9:9">
      <c r="I552">
        <v>13.8519964532424</v>
      </c>
    </row>
    <row r="553" spans="9:9">
      <c r="I553">
        <v>13.573573857581</v>
      </c>
    </row>
    <row r="554" spans="9:9">
      <c r="I554">
        <v>12.795223358028901</v>
      </c>
    </row>
    <row r="555" spans="9:9">
      <c r="I555">
        <v>12.0914672906551</v>
      </c>
    </row>
    <row r="556" spans="9:9">
      <c r="I556">
        <v>12.8599955779636</v>
      </c>
    </row>
    <row r="557" spans="9:9">
      <c r="I557">
        <v>11.767380088443399</v>
      </c>
    </row>
    <row r="558" spans="9:9">
      <c r="I558">
        <v>13.489661678541101</v>
      </c>
    </row>
    <row r="559" spans="9:9">
      <c r="I559">
        <v>12.187500021425301</v>
      </c>
    </row>
    <row r="560" spans="9:9">
      <c r="I560">
        <v>13.2100248228891</v>
      </c>
    </row>
    <row r="561" spans="9:9">
      <c r="I561">
        <v>10.875326644140801</v>
      </c>
    </row>
    <row r="562" spans="9:9">
      <c r="I562">
        <v>12.091274495307999</v>
      </c>
    </row>
    <row r="563" spans="9:9">
      <c r="I563">
        <v>12.230203552478599</v>
      </c>
    </row>
    <row r="564" spans="9:9">
      <c r="I564">
        <v>14.4738799397122</v>
      </c>
    </row>
    <row r="565" spans="9:9">
      <c r="I565">
        <v>12.701910510998999</v>
      </c>
    </row>
    <row r="566" spans="9:9">
      <c r="I566">
        <v>12.053648166308699</v>
      </c>
    </row>
    <row r="567" spans="9:9">
      <c r="I567">
        <v>11.8137939491368</v>
      </c>
    </row>
    <row r="568" spans="9:9">
      <c r="I568">
        <v>12.5288639988157</v>
      </c>
    </row>
    <row r="569" spans="9:9">
      <c r="I569">
        <v>11.4080420542591</v>
      </c>
    </row>
    <row r="570" spans="9:9">
      <c r="I570">
        <v>13.1025711759552</v>
      </c>
    </row>
    <row r="571" spans="9:9">
      <c r="I571">
        <v>11.999540511290499</v>
      </c>
    </row>
    <row r="572" spans="9:9">
      <c r="I572">
        <v>11.7717984884294</v>
      </c>
    </row>
    <row r="573" spans="9:9">
      <c r="I573">
        <v>11.6050563661959</v>
      </c>
    </row>
    <row r="574" spans="9:9">
      <c r="I574">
        <v>12.438572530932801</v>
      </c>
    </row>
    <row r="575" spans="9:9">
      <c r="I575">
        <v>12.2951538777299</v>
      </c>
    </row>
    <row r="576" spans="9:9">
      <c r="I576">
        <v>13.2509732810495</v>
      </c>
    </row>
    <row r="577" spans="9:9">
      <c r="I577">
        <v>12.699836716464601</v>
      </c>
    </row>
    <row r="578" spans="9:9">
      <c r="I578">
        <v>11.182306904441701</v>
      </c>
    </row>
    <row r="579" spans="9:9">
      <c r="I579">
        <v>11.381318878379901</v>
      </c>
    </row>
    <row r="580" spans="9:9">
      <c r="I580">
        <v>12.838428330629201</v>
      </c>
    </row>
    <row r="581" spans="9:9">
      <c r="I581">
        <v>12.844946243798301</v>
      </c>
    </row>
    <row r="582" spans="9:9">
      <c r="I582">
        <v>13.3355756308991</v>
      </c>
    </row>
    <row r="583" spans="9:9">
      <c r="I583">
        <v>12.7941179710431</v>
      </c>
    </row>
    <row r="584" spans="9:9">
      <c r="I584">
        <v>12.695531698279501</v>
      </c>
    </row>
    <row r="585" spans="9:9">
      <c r="I585">
        <v>13.1410239207702</v>
      </c>
    </row>
    <row r="586" spans="9:9">
      <c r="I586">
        <v>11.5527236512255</v>
      </c>
    </row>
    <row r="587" spans="9:9">
      <c r="I587">
        <v>12.460685437521301</v>
      </c>
    </row>
    <row r="588" spans="9:9">
      <c r="I588">
        <v>11.633236676074</v>
      </c>
    </row>
    <row r="589" spans="9:9">
      <c r="I589">
        <v>12.589745996652001</v>
      </c>
    </row>
    <row r="590" spans="9:9">
      <c r="I590">
        <v>13.005034860458499</v>
      </c>
    </row>
    <row r="591" spans="9:9">
      <c r="I591">
        <v>11.388477259841601</v>
      </c>
    </row>
    <row r="592" spans="9:9">
      <c r="I592">
        <v>12.7249980097526</v>
      </c>
    </row>
    <row r="593" spans="9:9">
      <c r="I593">
        <v>13.0628336174543</v>
      </c>
    </row>
    <row r="594" spans="9:9">
      <c r="I594">
        <v>12.9366295984802</v>
      </c>
    </row>
    <row r="595" spans="9:9">
      <c r="I595">
        <v>13.8800735624359</v>
      </c>
    </row>
    <row r="596" spans="9:9">
      <c r="I596">
        <v>12.357361666441401</v>
      </c>
    </row>
    <row r="597" spans="9:9">
      <c r="I597">
        <v>11.897576099946299</v>
      </c>
    </row>
    <row r="598" spans="9:9">
      <c r="I598">
        <v>12.8340164027168</v>
      </c>
    </row>
    <row r="599" spans="9:9">
      <c r="I599">
        <v>12.4602970587557</v>
      </c>
    </row>
    <row r="600" spans="9:9">
      <c r="I600">
        <v>13.185343102727501</v>
      </c>
    </row>
    <row r="601" spans="9:9">
      <c r="I601">
        <v>13.101858319932299</v>
      </c>
    </row>
    <row r="602" spans="9:9">
      <c r="I602">
        <v>13.0228521811466</v>
      </c>
    </row>
    <row r="603" spans="9:9">
      <c r="I603">
        <v>11.330556401813499</v>
      </c>
    </row>
    <row r="604" spans="9:9">
      <c r="I604">
        <v>12.895661317245001</v>
      </c>
    </row>
    <row r="605" spans="9:9">
      <c r="I605">
        <v>12.0612860280101</v>
      </c>
    </row>
    <row r="606" spans="9:9">
      <c r="I606">
        <v>10.996314383280501</v>
      </c>
    </row>
    <row r="607" spans="9:9">
      <c r="I607">
        <v>11.5592165980263</v>
      </c>
    </row>
    <row r="608" spans="9:9">
      <c r="I608">
        <v>11.7071763329729</v>
      </c>
    </row>
    <row r="609" spans="9:9">
      <c r="I609">
        <v>13.2056647735577</v>
      </c>
    </row>
    <row r="610" spans="9:9">
      <c r="I610">
        <v>12.4752811683917</v>
      </c>
    </row>
    <row r="611" spans="9:9">
      <c r="I611">
        <v>12.761276478369</v>
      </c>
    </row>
    <row r="612" spans="9:9">
      <c r="I612">
        <v>12.390216412173601</v>
      </c>
    </row>
    <row r="613" spans="9:9">
      <c r="I613">
        <v>12.203232840016399</v>
      </c>
    </row>
    <row r="614" spans="9:9">
      <c r="I614">
        <v>13.540812760240501</v>
      </c>
    </row>
    <row r="615" spans="9:9">
      <c r="I615">
        <v>13.788838008044101</v>
      </c>
    </row>
    <row r="616" spans="9:9">
      <c r="I616">
        <v>12.2262194014013</v>
      </c>
    </row>
    <row r="617" spans="9:9">
      <c r="I617">
        <v>11.5732584491554</v>
      </c>
    </row>
    <row r="618" spans="9:9">
      <c r="I618">
        <v>12.681915323637</v>
      </c>
    </row>
    <row r="619" spans="9:9">
      <c r="I619">
        <v>13.8097673875348</v>
      </c>
    </row>
    <row r="620" spans="9:9">
      <c r="I620">
        <v>12.975722945349199</v>
      </c>
    </row>
    <row r="621" spans="9:9">
      <c r="I621">
        <v>11.298622759805699</v>
      </c>
    </row>
    <row r="622" spans="9:9">
      <c r="I622">
        <v>13.962631388580901</v>
      </c>
    </row>
    <row r="623" spans="9:9">
      <c r="I623">
        <v>14.459322104235399</v>
      </c>
    </row>
    <row r="624" spans="9:9">
      <c r="I624">
        <v>12.1287599095531</v>
      </c>
    </row>
    <row r="625" spans="9:9">
      <c r="I625">
        <v>12.207249148428501</v>
      </c>
    </row>
    <row r="626" spans="9:9">
      <c r="I626">
        <v>12.654850826137499</v>
      </c>
    </row>
    <row r="627" spans="9:9">
      <c r="I627">
        <v>11.495482431698001</v>
      </c>
    </row>
    <row r="628" spans="9:9">
      <c r="I628">
        <v>12.663849115525901</v>
      </c>
    </row>
    <row r="629" spans="9:9">
      <c r="I629">
        <v>12.434283514320301</v>
      </c>
    </row>
    <row r="630" spans="9:9">
      <c r="I630">
        <v>13.033279039875699</v>
      </c>
    </row>
    <row r="631" spans="9:9">
      <c r="I631">
        <v>13.7323785719916</v>
      </c>
    </row>
    <row r="632" spans="9:9">
      <c r="I632">
        <v>11.2724160644975</v>
      </c>
    </row>
    <row r="633" spans="9:9">
      <c r="I633">
        <v>12.4461013500151</v>
      </c>
    </row>
    <row r="634" spans="9:9">
      <c r="I634">
        <v>12.831170117962699</v>
      </c>
    </row>
    <row r="635" spans="9:9">
      <c r="I635">
        <v>11.9327519466905</v>
      </c>
    </row>
    <row r="636" spans="9:9">
      <c r="I636">
        <v>12.1195562868278</v>
      </c>
    </row>
    <row r="637" spans="9:9">
      <c r="I637">
        <v>11.8691661472755</v>
      </c>
    </row>
    <row r="638" spans="9:9">
      <c r="I638">
        <v>11.9180875940442</v>
      </c>
    </row>
    <row r="639" spans="9:9">
      <c r="I639">
        <v>13.7543119370635</v>
      </c>
    </row>
    <row r="640" spans="9:9">
      <c r="I640">
        <v>12.830507032232701</v>
      </c>
    </row>
    <row r="641" spans="9:9">
      <c r="I641">
        <v>11.2052331462528</v>
      </c>
    </row>
    <row r="642" spans="9:9">
      <c r="I642">
        <v>12.0970623892646</v>
      </c>
    </row>
    <row r="643" spans="9:9">
      <c r="I643">
        <v>12.188426836466</v>
      </c>
    </row>
    <row r="644" spans="9:9">
      <c r="I644">
        <v>11.872873590583801</v>
      </c>
    </row>
    <row r="645" spans="9:9">
      <c r="I645">
        <v>12.9904208952142</v>
      </c>
    </row>
    <row r="646" spans="9:9">
      <c r="I646">
        <v>11.9978368463047</v>
      </c>
    </row>
    <row r="647" spans="9:9">
      <c r="I647">
        <v>12.1662457701881</v>
      </c>
    </row>
    <row r="648" spans="9:9">
      <c r="I648">
        <v>13.208151333557</v>
      </c>
    </row>
    <row r="649" spans="9:9">
      <c r="I649">
        <v>12.2397822724111</v>
      </c>
    </row>
    <row r="650" spans="9:9">
      <c r="I650">
        <v>11.019197642095699</v>
      </c>
    </row>
    <row r="651" spans="9:9">
      <c r="I651">
        <v>11.954311514001001</v>
      </c>
    </row>
    <row r="652" spans="9:9">
      <c r="I652">
        <v>12.487279894941</v>
      </c>
    </row>
    <row r="653" spans="9:9">
      <c r="I653">
        <v>13.862876069218601</v>
      </c>
    </row>
    <row r="654" spans="9:9">
      <c r="I654">
        <v>13.337187823830201</v>
      </c>
    </row>
    <row r="655" spans="9:9">
      <c r="I655">
        <v>12.2581783391041</v>
      </c>
    </row>
    <row r="656" spans="9:9">
      <c r="I656">
        <v>12.696020909166499</v>
      </c>
    </row>
    <row r="657" spans="9:9">
      <c r="I657">
        <v>13.350644562442501</v>
      </c>
    </row>
    <row r="658" spans="9:9">
      <c r="I658">
        <v>13.050065515860499</v>
      </c>
    </row>
    <row r="659" spans="9:9">
      <c r="I659">
        <v>12.239965738920199</v>
      </c>
    </row>
    <row r="660" spans="9:9">
      <c r="I660">
        <v>12.137934925182501</v>
      </c>
    </row>
    <row r="661" spans="9:9">
      <c r="I661">
        <v>12.144068065085699</v>
      </c>
    </row>
    <row r="662" spans="9:9">
      <c r="I662">
        <v>11.2714454214022</v>
      </c>
    </row>
    <row r="663" spans="9:9">
      <c r="I663">
        <v>12.625797200995001</v>
      </c>
    </row>
    <row r="664" spans="9:9">
      <c r="I664">
        <v>12.780257311774999</v>
      </c>
    </row>
    <row r="665" spans="9:9">
      <c r="I665">
        <v>11.5429302545921</v>
      </c>
    </row>
    <row r="666" spans="9:9">
      <c r="I666">
        <v>12.967076279681001</v>
      </c>
    </row>
    <row r="667" spans="9:9">
      <c r="I667">
        <v>13.560603804678699</v>
      </c>
    </row>
    <row r="668" spans="9:9">
      <c r="I668">
        <v>12.6610357224554</v>
      </c>
    </row>
    <row r="669" spans="9:9">
      <c r="I669">
        <v>11.238183229372799</v>
      </c>
    </row>
    <row r="670" spans="9:9">
      <c r="I670">
        <v>13.0828534748411</v>
      </c>
    </row>
    <row r="671" spans="9:9">
      <c r="I671">
        <v>12.0976990578719</v>
      </c>
    </row>
    <row r="672" spans="9:9">
      <c r="I672">
        <v>12.7991880084711</v>
      </c>
    </row>
    <row r="673" spans="9:9">
      <c r="I673">
        <v>12.2737235541987</v>
      </c>
    </row>
    <row r="674" spans="9:9">
      <c r="I674">
        <v>12.175584688280701</v>
      </c>
    </row>
    <row r="675" spans="9:9">
      <c r="I675">
        <v>12.7509337837713</v>
      </c>
    </row>
    <row r="676" spans="9:9">
      <c r="I676">
        <v>11.354336015190899</v>
      </c>
    </row>
    <row r="677" spans="9:9">
      <c r="I677">
        <v>12.3959069230316</v>
      </c>
    </row>
    <row r="678" spans="9:9">
      <c r="I678">
        <v>12.4519821244784</v>
      </c>
    </row>
    <row r="679" spans="9:9">
      <c r="I679">
        <v>11.5394604442274</v>
      </c>
    </row>
    <row r="680" spans="9:9">
      <c r="I680">
        <v>12.377148932338301</v>
      </c>
    </row>
    <row r="681" spans="9:9">
      <c r="I681">
        <v>14.009448512764999</v>
      </c>
    </row>
    <row r="682" spans="9:9">
      <c r="I682">
        <v>14.212504993484799</v>
      </c>
    </row>
    <row r="683" spans="9:9">
      <c r="I683">
        <v>12.333169974644999</v>
      </c>
    </row>
    <row r="684" spans="9:9">
      <c r="I684">
        <v>13.020787667653099</v>
      </c>
    </row>
    <row r="685" spans="9:9">
      <c r="I685">
        <v>12.842903573194899</v>
      </c>
    </row>
    <row r="686" spans="9:9">
      <c r="I686">
        <v>12.427128308042599</v>
      </c>
    </row>
    <row r="687" spans="9:9">
      <c r="I687">
        <v>12.4509329911752</v>
      </c>
    </row>
    <row r="688" spans="9:9">
      <c r="I688">
        <v>12.7975338927014</v>
      </c>
    </row>
    <row r="689" spans="9:9">
      <c r="I689">
        <v>12.8861865580312</v>
      </c>
    </row>
    <row r="690" spans="9:9">
      <c r="I690">
        <v>12.047810167045199</v>
      </c>
    </row>
    <row r="691" spans="9:9">
      <c r="I691">
        <v>11.763928282741601</v>
      </c>
    </row>
    <row r="692" spans="9:9">
      <c r="I692">
        <v>12.880315161774799</v>
      </c>
    </row>
    <row r="693" spans="9:9">
      <c r="I693">
        <v>12.6793580616058</v>
      </c>
    </row>
    <row r="694" spans="9:9">
      <c r="I694">
        <v>13.3695125960732</v>
      </c>
    </row>
    <row r="695" spans="9:9">
      <c r="I695">
        <v>11.487472821715301</v>
      </c>
    </row>
    <row r="696" spans="9:9">
      <c r="I696">
        <v>13.075424398860701</v>
      </c>
    </row>
    <row r="697" spans="9:9">
      <c r="I697">
        <v>12.394162744287099</v>
      </c>
    </row>
    <row r="698" spans="9:9">
      <c r="I698">
        <v>13.7369993829893</v>
      </c>
    </row>
    <row r="699" spans="9:9">
      <c r="I699">
        <v>11.957907033767</v>
      </c>
    </row>
    <row r="700" spans="9:9">
      <c r="I700">
        <v>12.9745921220133</v>
      </c>
    </row>
    <row r="701" spans="9:9">
      <c r="I701">
        <v>12.3206645521803</v>
      </c>
    </row>
    <row r="702" spans="9:9">
      <c r="I702">
        <v>12.2091985471141</v>
      </c>
    </row>
    <row r="703" spans="9:9">
      <c r="I703">
        <v>11.5829093290216</v>
      </c>
    </row>
    <row r="704" spans="9:9">
      <c r="I704">
        <v>12.3962603433607</v>
      </c>
    </row>
    <row r="705" spans="9:9">
      <c r="I705">
        <v>12.355247290372301</v>
      </c>
    </row>
    <row r="706" spans="9:9">
      <c r="I706">
        <v>11.729585455098499</v>
      </c>
    </row>
    <row r="707" spans="9:9">
      <c r="I707">
        <v>12.525205590066401</v>
      </c>
    </row>
    <row r="708" spans="9:9">
      <c r="I708">
        <v>12.7444328913143</v>
      </c>
    </row>
    <row r="709" spans="9:9">
      <c r="I709">
        <v>12.242158364423901</v>
      </c>
    </row>
    <row r="710" spans="9:9">
      <c r="I710">
        <v>13.929108860418101</v>
      </c>
    </row>
    <row r="711" spans="9:9">
      <c r="I711">
        <v>11.822944903242499</v>
      </c>
    </row>
    <row r="712" spans="9:9">
      <c r="I712">
        <v>11.8410672455799</v>
      </c>
    </row>
    <row r="713" spans="9:9">
      <c r="I713">
        <v>13.299190414730299</v>
      </c>
    </row>
    <row r="714" spans="9:9">
      <c r="I714">
        <v>11.4937459894109</v>
      </c>
    </row>
    <row r="715" spans="9:9">
      <c r="I715">
        <v>12.497715074186999</v>
      </c>
    </row>
    <row r="716" spans="9:9">
      <c r="I716">
        <v>12.0597069766636</v>
      </c>
    </row>
    <row r="717" spans="9:9">
      <c r="I717">
        <v>12.3932241077081</v>
      </c>
    </row>
    <row r="718" spans="9:9">
      <c r="I718">
        <v>13.3993736026445</v>
      </c>
    </row>
    <row r="719" spans="9:9">
      <c r="I719">
        <v>12.598396851376901</v>
      </c>
    </row>
    <row r="720" spans="9:9">
      <c r="I720">
        <v>11.8008974947669</v>
      </c>
    </row>
    <row r="721" spans="9:9">
      <c r="I721">
        <v>10.878756120452801</v>
      </c>
    </row>
    <row r="722" spans="9:9">
      <c r="I722">
        <v>12.661470114335801</v>
      </c>
    </row>
    <row r="723" spans="9:9">
      <c r="I723">
        <v>11.5044401059641</v>
      </c>
    </row>
    <row r="724" spans="9:9">
      <c r="I724">
        <v>13.788744179655</v>
      </c>
    </row>
    <row r="725" spans="9:9">
      <c r="I725">
        <v>12.4552537870984</v>
      </c>
    </row>
    <row r="726" spans="9:9">
      <c r="I726">
        <v>11.6768749312597</v>
      </c>
    </row>
    <row r="727" spans="9:9">
      <c r="I727">
        <v>12.1382115615648</v>
      </c>
    </row>
    <row r="728" spans="9:9">
      <c r="I728">
        <v>12.209676706966601</v>
      </c>
    </row>
    <row r="729" spans="9:9">
      <c r="I729">
        <v>13.2932189788005</v>
      </c>
    </row>
    <row r="730" spans="9:9">
      <c r="I730">
        <v>13.371194073426899</v>
      </c>
    </row>
    <row r="731" spans="9:9">
      <c r="I731">
        <v>11.8023880128451</v>
      </c>
    </row>
    <row r="732" spans="9:9">
      <c r="I732">
        <v>12.750918007234599</v>
      </c>
    </row>
    <row r="733" spans="9:9">
      <c r="I733">
        <v>12.3741923625127</v>
      </c>
    </row>
    <row r="734" spans="9:9">
      <c r="I734">
        <v>13.227928194722701</v>
      </c>
    </row>
    <row r="735" spans="9:9">
      <c r="I735">
        <v>12.9971715090616</v>
      </c>
    </row>
    <row r="736" spans="9:9">
      <c r="I736">
        <v>13.451824646212501</v>
      </c>
    </row>
    <row r="737" spans="9:9">
      <c r="I737">
        <v>13.1012808832426</v>
      </c>
    </row>
    <row r="738" spans="9:9">
      <c r="I738">
        <v>11.566942444811399</v>
      </c>
    </row>
    <row r="739" spans="9:9">
      <c r="I739">
        <v>11.754561725926999</v>
      </c>
    </row>
    <row r="740" spans="9:9">
      <c r="I740">
        <v>12.9871424864345</v>
      </c>
    </row>
    <row r="741" spans="9:9">
      <c r="I741">
        <v>12.0024332173712</v>
      </c>
    </row>
    <row r="742" spans="9:9">
      <c r="I742">
        <v>12.6551780498881</v>
      </c>
    </row>
    <row r="743" spans="9:9">
      <c r="I743">
        <v>11.909829493513399</v>
      </c>
    </row>
    <row r="744" spans="9:9">
      <c r="I744">
        <v>12.4621736314815</v>
      </c>
    </row>
    <row r="745" spans="9:9">
      <c r="I745">
        <v>12.794338743729201</v>
      </c>
    </row>
    <row r="746" spans="9:9">
      <c r="I746">
        <v>12.040718982370599</v>
      </c>
    </row>
    <row r="747" spans="9:9">
      <c r="I747">
        <v>12.612342886811399</v>
      </c>
    </row>
    <row r="748" spans="9:9">
      <c r="I748">
        <v>13.520877139187499</v>
      </c>
    </row>
    <row r="749" spans="9:9">
      <c r="I749">
        <v>11.639851394420701</v>
      </c>
    </row>
    <row r="750" spans="9:9">
      <c r="I750">
        <v>12.0548311293106</v>
      </c>
    </row>
    <row r="751" spans="9:9">
      <c r="I751">
        <v>12.7145859466773</v>
      </c>
    </row>
    <row r="752" spans="9:9">
      <c r="I752">
        <v>11.6007844923289</v>
      </c>
    </row>
    <row r="753" spans="9:9">
      <c r="I753">
        <v>12.261358301837401</v>
      </c>
    </row>
    <row r="754" spans="9:9">
      <c r="I754">
        <v>12.8715048303901</v>
      </c>
    </row>
    <row r="755" spans="9:9">
      <c r="I755">
        <v>13.470642387267199</v>
      </c>
    </row>
    <row r="756" spans="9:9">
      <c r="I756">
        <v>12.6791359669773</v>
      </c>
    </row>
    <row r="757" spans="9:9">
      <c r="I757">
        <v>13.585469625102901</v>
      </c>
    </row>
    <row r="758" spans="9:9">
      <c r="I758">
        <v>12.592948951415099</v>
      </c>
    </row>
    <row r="759" spans="9:9">
      <c r="I759">
        <v>12.035355380416499</v>
      </c>
    </row>
    <row r="760" spans="9:9">
      <c r="I760">
        <v>13.1313761731748</v>
      </c>
    </row>
    <row r="761" spans="9:9">
      <c r="I761">
        <v>13.682514509508399</v>
      </c>
    </row>
    <row r="762" spans="9:9">
      <c r="I762">
        <v>12.3356183725785</v>
      </c>
    </row>
    <row r="763" spans="9:9">
      <c r="I763">
        <v>12.6469309591936</v>
      </c>
    </row>
    <row r="764" spans="9:9">
      <c r="I764">
        <v>11.7853539542721</v>
      </c>
    </row>
    <row r="765" spans="9:9">
      <c r="I765">
        <v>10.5755389684573</v>
      </c>
    </row>
    <row r="766" spans="9:9">
      <c r="I766">
        <v>13.0536396628699</v>
      </c>
    </row>
    <row r="767" spans="9:9">
      <c r="I767">
        <v>13.3494858898746</v>
      </c>
    </row>
    <row r="768" spans="9:9">
      <c r="I768">
        <v>12.6876401904484</v>
      </c>
    </row>
    <row r="769" spans="9:9">
      <c r="I769">
        <v>12.021485460817001</v>
      </c>
    </row>
    <row r="770" spans="9:9">
      <c r="I770">
        <v>12.3290020335906</v>
      </c>
    </row>
    <row r="771" spans="9:9">
      <c r="I771">
        <v>11.862395732536701</v>
      </c>
    </row>
    <row r="772" spans="9:9">
      <c r="I772">
        <v>13.6388694284626</v>
      </c>
    </row>
    <row r="773" spans="9:9">
      <c r="I773">
        <v>10.688952489677501</v>
      </c>
    </row>
    <row r="774" spans="9:9">
      <c r="I774">
        <v>13.239009250132799</v>
      </c>
    </row>
    <row r="775" spans="9:9">
      <c r="I775">
        <v>12.640926113640401</v>
      </c>
    </row>
    <row r="776" spans="9:9">
      <c r="I776">
        <v>12.495275506360599</v>
      </c>
    </row>
    <row r="777" spans="9:9">
      <c r="I777">
        <v>11.888746877172901</v>
      </c>
    </row>
    <row r="778" spans="9:9">
      <c r="I778">
        <v>13.259911432008501</v>
      </c>
    </row>
    <row r="779" spans="9:9">
      <c r="I779">
        <v>12.4087779308508</v>
      </c>
    </row>
    <row r="780" spans="9:9">
      <c r="I780">
        <v>12.077506342573701</v>
      </c>
    </row>
    <row r="781" spans="9:9">
      <c r="I781">
        <v>12.692481426404401</v>
      </c>
    </row>
    <row r="782" spans="9:9">
      <c r="I782">
        <v>12.527141091029399</v>
      </c>
    </row>
    <row r="783" spans="9:9">
      <c r="I783">
        <v>13.450250115847901</v>
      </c>
    </row>
    <row r="784" spans="9:9">
      <c r="I784">
        <v>12.2418623338278</v>
      </c>
    </row>
    <row r="785" spans="9:9">
      <c r="I785">
        <v>12.554320926855301</v>
      </c>
    </row>
    <row r="786" spans="9:9">
      <c r="I786">
        <v>13.175236186534001</v>
      </c>
    </row>
    <row r="787" spans="9:9">
      <c r="I787">
        <v>13.0314481414523</v>
      </c>
    </row>
    <row r="788" spans="9:9">
      <c r="I788">
        <v>13.2483023279819</v>
      </c>
    </row>
    <row r="789" spans="9:9">
      <c r="I789">
        <v>11.8183308978453</v>
      </c>
    </row>
    <row r="790" spans="9:9">
      <c r="I790">
        <v>13.1395553503868</v>
      </c>
    </row>
    <row r="791" spans="9:9">
      <c r="I791">
        <v>12.2828360945598</v>
      </c>
    </row>
    <row r="792" spans="9:9">
      <c r="I792">
        <v>12.059844111463599</v>
      </c>
    </row>
    <row r="793" spans="9:9">
      <c r="I793">
        <v>12.605446110534199</v>
      </c>
    </row>
    <row r="794" spans="9:9">
      <c r="I794">
        <v>11.7531358451189</v>
      </c>
    </row>
    <row r="795" spans="9:9">
      <c r="I795">
        <v>12.036953385422899</v>
      </c>
    </row>
    <row r="796" spans="9:9">
      <c r="I796">
        <v>12.157622651844299</v>
      </c>
    </row>
    <row r="797" spans="9:9">
      <c r="I797">
        <v>11.959938463915799</v>
      </c>
    </row>
    <row r="798" spans="9:9">
      <c r="I798">
        <v>11.2122843175238</v>
      </c>
    </row>
    <row r="799" spans="9:9">
      <c r="I799">
        <v>13.2508534409953</v>
      </c>
    </row>
    <row r="800" spans="9:9">
      <c r="I800">
        <v>12.884670770896999</v>
      </c>
    </row>
    <row r="801" spans="9:9">
      <c r="I801">
        <v>13.7038058065648</v>
      </c>
    </row>
    <row r="802" spans="9:9">
      <c r="I802">
        <v>13.214105733422899</v>
      </c>
    </row>
    <row r="803" spans="9:9">
      <c r="I803">
        <v>12.686234163228001</v>
      </c>
    </row>
    <row r="804" spans="9:9">
      <c r="I804">
        <v>12.479890661899301</v>
      </c>
    </row>
    <row r="805" spans="9:9">
      <c r="I805">
        <v>12.0131656074654</v>
      </c>
    </row>
    <row r="806" spans="9:9">
      <c r="I806">
        <v>12.5925775900371</v>
      </c>
    </row>
    <row r="807" spans="9:9">
      <c r="I807">
        <v>12.5016725897481</v>
      </c>
    </row>
    <row r="808" spans="9:9">
      <c r="I808">
        <v>11.6866212698997</v>
      </c>
    </row>
    <row r="809" spans="9:9">
      <c r="I809">
        <v>11.921399451134601</v>
      </c>
    </row>
    <row r="810" spans="9:9">
      <c r="I810">
        <v>13.151855803455099</v>
      </c>
    </row>
    <row r="811" spans="9:9">
      <c r="I811">
        <v>12.032809185269301</v>
      </c>
    </row>
    <row r="812" spans="9:9">
      <c r="I812">
        <v>12.0020137504376</v>
      </c>
    </row>
    <row r="813" spans="9:9">
      <c r="I813">
        <v>13.074260982981</v>
      </c>
    </row>
    <row r="814" spans="9:9">
      <c r="I814">
        <v>12.388106346654499</v>
      </c>
    </row>
    <row r="815" spans="9:9">
      <c r="I815">
        <v>11.846154161719401</v>
      </c>
    </row>
    <row r="816" spans="9:9">
      <c r="I816">
        <v>12.3576359163562</v>
      </c>
    </row>
    <row r="817" spans="9:9">
      <c r="I817">
        <v>12.486553298939</v>
      </c>
    </row>
    <row r="818" spans="9:9">
      <c r="I818">
        <v>12.6349859026923</v>
      </c>
    </row>
    <row r="819" spans="9:9">
      <c r="I819">
        <v>12.8967400279928</v>
      </c>
    </row>
    <row r="820" spans="9:9">
      <c r="I820">
        <v>12.8787711538726</v>
      </c>
    </row>
    <row r="821" spans="9:9">
      <c r="I821">
        <v>12.891087914301099</v>
      </c>
    </row>
    <row r="822" spans="9:9">
      <c r="I822">
        <v>12.3993835258754</v>
      </c>
    </row>
    <row r="823" spans="9:9">
      <c r="I823">
        <v>13.0756826547525</v>
      </c>
    </row>
    <row r="824" spans="9:9">
      <c r="I824">
        <v>12.4988742169578</v>
      </c>
    </row>
    <row r="825" spans="9:9">
      <c r="I825">
        <v>12.2268060589971</v>
      </c>
    </row>
    <row r="826" spans="9:9">
      <c r="I826">
        <v>12.442504137010699</v>
      </c>
    </row>
    <row r="827" spans="9:9">
      <c r="I827">
        <v>12.862134036541301</v>
      </c>
    </row>
    <row r="828" spans="9:9">
      <c r="I828">
        <v>12.098695142094</v>
      </c>
    </row>
    <row r="829" spans="9:9">
      <c r="I829">
        <v>12.814884791650901</v>
      </c>
    </row>
    <row r="830" spans="9:9">
      <c r="I830">
        <v>12.880532386378899</v>
      </c>
    </row>
    <row r="831" spans="9:9">
      <c r="I831">
        <v>12.803777547816701</v>
      </c>
    </row>
    <row r="832" spans="9:9">
      <c r="I832">
        <v>13.135051316953399</v>
      </c>
    </row>
    <row r="833" spans="9:9">
      <c r="I833">
        <v>12.676991311078501</v>
      </c>
    </row>
    <row r="834" spans="9:9">
      <c r="I834">
        <v>11.431640857807601</v>
      </c>
    </row>
    <row r="835" spans="9:9">
      <c r="I835">
        <v>11.655814524561301</v>
      </c>
    </row>
    <row r="836" spans="9:9">
      <c r="I836">
        <v>12.4556615632857</v>
      </c>
    </row>
    <row r="837" spans="9:9">
      <c r="I837">
        <v>12.128563467488201</v>
      </c>
    </row>
    <row r="838" spans="9:9">
      <c r="I838">
        <v>12.6041089848929</v>
      </c>
    </row>
    <row r="839" spans="9:9">
      <c r="I839">
        <v>12.8438041957683</v>
      </c>
    </row>
    <row r="840" spans="9:9">
      <c r="I840">
        <v>12.6895292253232</v>
      </c>
    </row>
    <row r="841" spans="9:9">
      <c r="I841">
        <v>12.292559001640001</v>
      </c>
    </row>
    <row r="842" spans="9:9">
      <c r="I842">
        <v>12.1967761106383</v>
      </c>
    </row>
    <row r="843" spans="9:9">
      <c r="I843">
        <v>12.4807440568822</v>
      </c>
    </row>
    <row r="844" spans="9:9">
      <c r="I844">
        <v>12.073170331409401</v>
      </c>
    </row>
    <row r="845" spans="9:9">
      <c r="I845">
        <v>13.2463450644773</v>
      </c>
    </row>
    <row r="846" spans="9:9">
      <c r="I846">
        <v>13.1367411523375</v>
      </c>
    </row>
    <row r="847" spans="9:9">
      <c r="I847">
        <v>12.1316434806691</v>
      </c>
    </row>
    <row r="848" spans="9:9">
      <c r="I848">
        <v>11.465665616150501</v>
      </c>
    </row>
    <row r="849" spans="9:9">
      <c r="I849">
        <v>12.591692213535699</v>
      </c>
    </row>
    <row r="850" spans="9:9">
      <c r="I850">
        <v>11.6137128101615</v>
      </c>
    </row>
    <row r="851" spans="9:9">
      <c r="I851">
        <v>13.367501912115101</v>
      </c>
    </row>
    <row r="852" spans="9:9">
      <c r="I852">
        <v>11.563801886738601</v>
      </c>
    </row>
    <row r="853" spans="9:9">
      <c r="I853">
        <v>13.509458041380899</v>
      </c>
    </row>
    <row r="854" spans="9:9">
      <c r="I854">
        <v>13.374626026404099</v>
      </c>
    </row>
    <row r="855" spans="9:9">
      <c r="I855">
        <v>11.122432860866301</v>
      </c>
    </row>
    <row r="856" spans="9:9">
      <c r="I856">
        <v>13.021848526084</v>
      </c>
    </row>
    <row r="857" spans="9:9">
      <c r="I857">
        <v>12.2055040724672</v>
      </c>
    </row>
    <row r="858" spans="9:9">
      <c r="I858">
        <v>13.1216845343074</v>
      </c>
    </row>
    <row r="859" spans="9:9">
      <c r="I859">
        <v>11.681377905207899</v>
      </c>
    </row>
    <row r="860" spans="9:9">
      <c r="I860">
        <v>13.016154082980099</v>
      </c>
    </row>
    <row r="861" spans="9:9">
      <c r="I861">
        <v>11.7011632081234</v>
      </c>
    </row>
    <row r="862" spans="9:9">
      <c r="I862">
        <v>13.8797010543522</v>
      </c>
    </row>
    <row r="863" spans="9:9">
      <c r="I863">
        <v>11.7004015216882</v>
      </c>
    </row>
    <row r="864" spans="9:9">
      <c r="I864">
        <v>11.852840072358299</v>
      </c>
    </row>
    <row r="865" spans="9:9">
      <c r="I865">
        <v>11.767157798875299</v>
      </c>
    </row>
    <row r="866" spans="9:9">
      <c r="I866">
        <v>12.126995380032501</v>
      </c>
    </row>
    <row r="867" spans="9:9">
      <c r="I867">
        <v>13.2364545521637</v>
      </c>
    </row>
    <row r="868" spans="9:9">
      <c r="I868">
        <v>12.511140763300499</v>
      </c>
    </row>
    <row r="869" spans="9:9">
      <c r="I869">
        <v>11.477607546691999</v>
      </c>
    </row>
    <row r="870" spans="9:9">
      <c r="I870">
        <v>13.7836069068016</v>
      </c>
    </row>
    <row r="871" spans="9:9">
      <c r="I871">
        <v>12.6110602783282</v>
      </c>
    </row>
    <row r="872" spans="9:9">
      <c r="I872">
        <v>12.557586860535199</v>
      </c>
    </row>
    <row r="873" spans="9:9">
      <c r="I873">
        <v>11.1349206740725</v>
      </c>
    </row>
    <row r="874" spans="9:9">
      <c r="I874">
        <v>12.258450598700399</v>
      </c>
    </row>
    <row r="875" spans="9:9">
      <c r="I875">
        <v>13.722025615111299</v>
      </c>
    </row>
    <row r="876" spans="9:9">
      <c r="I876">
        <v>11.8964815034893</v>
      </c>
    </row>
    <row r="877" spans="9:9">
      <c r="I877">
        <v>12.0494988874442</v>
      </c>
    </row>
    <row r="878" spans="9:9">
      <c r="I878">
        <v>13.4629765787803</v>
      </c>
    </row>
    <row r="879" spans="9:9">
      <c r="I879">
        <v>12.425229293885801</v>
      </c>
    </row>
    <row r="880" spans="9:9">
      <c r="I880">
        <v>13.3721272099086</v>
      </c>
    </row>
    <row r="881" spans="9:9">
      <c r="I881">
        <v>12.856144059769999</v>
      </c>
    </row>
    <row r="882" spans="9:9">
      <c r="I882">
        <v>13.0040600421676</v>
      </c>
    </row>
    <row r="883" spans="9:9">
      <c r="I883">
        <v>12.8417111851132</v>
      </c>
    </row>
    <row r="884" spans="9:9">
      <c r="I884">
        <v>11.570757316620201</v>
      </c>
    </row>
    <row r="885" spans="9:9">
      <c r="I885">
        <v>12.701443086709199</v>
      </c>
    </row>
    <row r="886" spans="9:9">
      <c r="I886">
        <v>12.121624223341099</v>
      </c>
    </row>
    <row r="887" spans="9:9">
      <c r="I887">
        <v>12.412570615794399</v>
      </c>
    </row>
    <row r="888" spans="9:9">
      <c r="I888">
        <v>13.1942657555891</v>
      </c>
    </row>
    <row r="889" spans="9:9">
      <c r="I889">
        <v>12.1698490034036</v>
      </c>
    </row>
    <row r="890" spans="9:9">
      <c r="I890">
        <v>11.811896481572401</v>
      </c>
    </row>
    <row r="891" spans="9:9">
      <c r="I891">
        <v>13.0679985408827</v>
      </c>
    </row>
    <row r="892" spans="9:9">
      <c r="I892">
        <v>13.4766172096524</v>
      </c>
    </row>
    <row r="893" spans="9:9">
      <c r="I893">
        <v>12.1699333690974</v>
      </c>
    </row>
    <row r="894" spans="9:9">
      <c r="I894">
        <v>13.412363955894399</v>
      </c>
    </row>
    <row r="895" spans="9:9">
      <c r="I895">
        <v>12.277570431995301</v>
      </c>
    </row>
    <row r="896" spans="9:9">
      <c r="I896">
        <v>12.929560307567399</v>
      </c>
    </row>
    <row r="897" spans="9:9">
      <c r="I897">
        <v>11.8041931246812</v>
      </c>
    </row>
    <row r="898" spans="9:9">
      <c r="I898">
        <v>11.4912793624149</v>
      </c>
    </row>
    <row r="899" spans="9:9">
      <c r="I899">
        <v>12.1606111159485</v>
      </c>
    </row>
    <row r="900" spans="9:9">
      <c r="I900">
        <v>11.6947871124868</v>
      </c>
    </row>
    <row r="901" spans="9:9">
      <c r="I901">
        <v>11.8062749961242</v>
      </c>
    </row>
    <row r="902" spans="9:9">
      <c r="I902">
        <v>10.4348395822573</v>
      </c>
    </row>
    <row r="903" spans="9:9">
      <c r="I903">
        <v>13.3527854259685</v>
      </c>
    </row>
    <row r="904" spans="9:9">
      <c r="I904">
        <v>12.138339404393699</v>
      </c>
    </row>
    <row r="905" spans="9:9">
      <c r="I905">
        <v>13.206032661801199</v>
      </c>
    </row>
    <row r="906" spans="9:9">
      <c r="I906">
        <v>12.694342317577499</v>
      </c>
    </row>
    <row r="907" spans="9:9">
      <c r="I907">
        <v>13.5009322529747</v>
      </c>
    </row>
    <row r="908" spans="9:9">
      <c r="I908">
        <v>12.5267539772465</v>
      </c>
    </row>
    <row r="909" spans="9:9">
      <c r="I909">
        <v>13.015678320869901</v>
      </c>
    </row>
    <row r="910" spans="9:9">
      <c r="I910">
        <v>12.165942471855899</v>
      </c>
    </row>
    <row r="911" spans="9:9">
      <c r="I911">
        <v>12.457760426071999</v>
      </c>
    </row>
    <row r="912" spans="9:9">
      <c r="I912">
        <v>12.2448516294698</v>
      </c>
    </row>
    <row r="913" spans="9:9">
      <c r="I913">
        <v>12.2501217730498</v>
      </c>
    </row>
    <row r="914" spans="9:9">
      <c r="I914">
        <v>13.038467862967</v>
      </c>
    </row>
    <row r="915" spans="9:9">
      <c r="I915">
        <v>12.9012904026486</v>
      </c>
    </row>
    <row r="916" spans="9:9">
      <c r="I916">
        <v>12.143304326458701</v>
      </c>
    </row>
    <row r="917" spans="9:9">
      <c r="I917">
        <v>10.4167914117767</v>
      </c>
    </row>
    <row r="918" spans="9:9">
      <c r="I918">
        <v>12.1918619804119</v>
      </c>
    </row>
    <row r="919" spans="9:9">
      <c r="I919">
        <v>11.8549167368877</v>
      </c>
    </row>
    <row r="920" spans="9:9">
      <c r="I920">
        <v>12.1957187843642</v>
      </c>
    </row>
    <row r="921" spans="9:9">
      <c r="I921">
        <v>13.1583106643349</v>
      </c>
    </row>
    <row r="922" spans="9:9">
      <c r="I922">
        <v>12.663608592360299</v>
      </c>
    </row>
    <row r="923" spans="9:9">
      <c r="I923">
        <v>12.9570623714725</v>
      </c>
    </row>
    <row r="924" spans="9:9">
      <c r="I924">
        <v>11.2004061788468</v>
      </c>
    </row>
    <row r="925" spans="9:9">
      <c r="I925">
        <v>12.9523747959493</v>
      </c>
    </row>
    <row r="926" spans="9:9">
      <c r="I926">
        <v>12.0000464093379</v>
      </c>
    </row>
    <row r="927" spans="9:9">
      <c r="I927">
        <v>12.2677604079388</v>
      </c>
    </row>
    <row r="928" spans="9:9">
      <c r="I928">
        <v>13.0136836712487</v>
      </c>
    </row>
    <row r="929" spans="9:9">
      <c r="I929">
        <v>11.753610014654299</v>
      </c>
    </row>
    <row r="930" spans="9:9">
      <c r="I930">
        <v>12.163292785212599</v>
      </c>
    </row>
    <row r="931" spans="9:9">
      <c r="I931">
        <v>12.0988370073472</v>
      </c>
    </row>
    <row r="932" spans="9:9">
      <c r="I932">
        <v>14.124648774725699</v>
      </c>
    </row>
    <row r="933" spans="9:9">
      <c r="I933">
        <v>13.8272221303728</v>
      </c>
    </row>
    <row r="934" spans="9:9">
      <c r="I934">
        <v>12.4047587724575</v>
      </c>
    </row>
    <row r="935" spans="9:9">
      <c r="I935">
        <v>12.3209047271028</v>
      </c>
    </row>
    <row r="936" spans="9:9">
      <c r="I936">
        <v>13.335957375129601</v>
      </c>
    </row>
    <row r="937" spans="9:9">
      <c r="I937">
        <v>11.4339910967508</v>
      </c>
    </row>
    <row r="938" spans="9:9">
      <c r="I938">
        <v>11.9795449756847</v>
      </c>
    </row>
    <row r="939" spans="9:9">
      <c r="I939">
        <v>12.0174470796644</v>
      </c>
    </row>
    <row r="940" spans="9:9">
      <c r="I940">
        <v>11.9262941064296</v>
      </c>
    </row>
    <row r="941" spans="9:9">
      <c r="I941">
        <v>12.523027571485599</v>
      </c>
    </row>
    <row r="942" spans="9:9">
      <c r="I942">
        <v>13.7813925634733</v>
      </c>
    </row>
    <row r="943" spans="9:9">
      <c r="I943">
        <v>12.040452246512499</v>
      </c>
    </row>
    <row r="944" spans="9:9">
      <c r="I944">
        <v>13.1393169590427</v>
      </c>
    </row>
    <row r="945" spans="9:9">
      <c r="I945">
        <v>11.6534721955565</v>
      </c>
    </row>
    <row r="946" spans="9:9">
      <c r="I946">
        <v>12.3218923760914</v>
      </c>
    </row>
    <row r="947" spans="9:9">
      <c r="I947">
        <v>13.1930957257436</v>
      </c>
    </row>
    <row r="948" spans="9:9">
      <c r="I948">
        <v>12.203088003181</v>
      </c>
    </row>
    <row r="949" spans="9:9">
      <c r="I949">
        <v>14.5032479821752</v>
      </c>
    </row>
    <row r="950" spans="9:9">
      <c r="I950">
        <v>12.5223602038217</v>
      </c>
    </row>
    <row r="951" spans="9:9">
      <c r="I951">
        <v>13.482695156613</v>
      </c>
    </row>
    <row r="952" spans="9:9">
      <c r="I952">
        <v>13.135465679252199</v>
      </c>
    </row>
    <row r="953" spans="9:9">
      <c r="I953">
        <v>12.5026455048997</v>
      </c>
    </row>
    <row r="954" spans="9:9">
      <c r="I954">
        <v>13.1239751046494</v>
      </c>
    </row>
    <row r="955" spans="9:9">
      <c r="I955">
        <v>12.998965407505301</v>
      </c>
    </row>
    <row r="956" spans="9:9">
      <c r="I956">
        <v>13.3323724021331</v>
      </c>
    </row>
    <row r="957" spans="9:9">
      <c r="I957">
        <v>11.885007917536001</v>
      </c>
    </row>
    <row r="958" spans="9:9">
      <c r="I958">
        <v>13.3544063377296</v>
      </c>
    </row>
    <row r="959" spans="9:9">
      <c r="I959">
        <v>13.2176593495484</v>
      </c>
    </row>
    <row r="960" spans="9:9">
      <c r="I960">
        <v>11.2374493465684</v>
      </c>
    </row>
    <row r="961" spans="9:9">
      <c r="I961">
        <v>12.7055251758878</v>
      </c>
    </row>
    <row r="962" spans="9:9">
      <c r="I962">
        <v>12.654530952027599</v>
      </c>
    </row>
    <row r="963" spans="9:9">
      <c r="I963">
        <v>12.394763515362399</v>
      </c>
    </row>
    <row r="964" spans="9:9">
      <c r="I964">
        <v>12.018935842559101</v>
      </c>
    </row>
    <row r="965" spans="9:9">
      <c r="I965">
        <v>11.7268449170371</v>
      </c>
    </row>
    <row r="966" spans="9:9">
      <c r="I966">
        <v>12.2006978197532</v>
      </c>
    </row>
    <row r="967" spans="9:9">
      <c r="I967">
        <v>13.8752541637586</v>
      </c>
    </row>
    <row r="968" spans="9:9">
      <c r="I968">
        <v>12.596443041536</v>
      </c>
    </row>
    <row r="969" spans="9:9">
      <c r="I969">
        <v>11.697705347626</v>
      </c>
    </row>
    <row r="970" spans="9:9">
      <c r="I970">
        <v>13.0329820523844</v>
      </c>
    </row>
    <row r="971" spans="9:9">
      <c r="I971">
        <v>12.533023623717799</v>
      </c>
    </row>
    <row r="972" spans="9:9">
      <c r="I972">
        <v>13.391322939228401</v>
      </c>
    </row>
    <row r="973" spans="9:9">
      <c r="I973">
        <v>12.5395946522786</v>
      </c>
    </row>
    <row r="974" spans="9:9">
      <c r="I974">
        <v>12.2323296936402</v>
      </c>
    </row>
    <row r="975" spans="9:9">
      <c r="I975">
        <v>12.331011658281</v>
      </c>
    </row>
    <row r="976" spans="9:9">
      <c r="I976">
        <v>12.700183040539301</v>
      </c>
    </row>
    <row r="977" spans="9:9">
      <c r="I977">
        <v>12.0794290515444</v>
      </c>
    </row>
    <row r="978" spans="9:9">
      <c r="I978">
        <v>11.1506690714569</v>
      </c>
    </row>
    <row r="979" spans="9:9">
      <c r="I979">
        <v>13.3643790925319</v>
      </c>
    </row>
    <row r="980" spans="9:9">
      <c r="I980">
        <v>13.183019766963501</v>
      </c>
    </row>
    <row r="981" spans="9:9">
      <c r="I981">
        <v>12.668920360514001</v>
      </c>
    </row>
    <row r="982" spans="9:9">
      <c r="I982">
        <v>12.7431772872255</v>
      </c>
    </row>
    <row r="983" spans="9:9">
      <c r="I983">
        <v>14.562736420661301</v>
      </c>
    </row>
    <row r="984" spans="9:9">
      <c r="I984">
        <v>11.474723765015</v>
      </c>
    </row>
    <row r="985" spans="9:9">
      <c r="I985">
        <v>13.4342056480872</v>
      </c>
    </row>
    <row r="986" spans="9:9">
      <c r="I986">
        <v>12.2767558894327</v>
      </c>
    </row>
    <row r="987" spans="9:9">
      <c r="I987">
        <v>12.5674799373582</v>
      </c>
    </row>
    <row r="988" spans="9:9">
      <c r="I988">
        <v>12.792147878734401</v>
      </c>
    </row>
    <row r="989" spans="9:9">
      <c r="I989">
        <v>12.520258187516699</v>
      </c>
    </row>
    <row r="990" spans="9:9">
      <c r="I990">
        <v>12.5420892982126</v>
      </c>
    </row>
    <row r="991" spans="9:9">
      <c r="I991">
        <v>11.5232603851479</v>
      </c>
    </row>
    <row r="992" spans="9:9">
      <c r="I992">
        <v>12.667775248717501</v>
      </c>
    </row>
    <row r="993" spans="9:9">
      <c r="I993">
        <v>13.063485814258501</v>
      </c>
    </row>
    <row r="994" spans="9:9">
      <c r="I994">
        <v>11.1629982113819</v>
      </c>
    </row>
    <row r="995" spans="9:9">
      <c r="I995">
        <v>10.6286059922397</v>
      </c>
    </row>
    <row r="996" spans="9:9">
      <c r="I996">
        <v>11.365049782536</v>
      </c>
    </row>
    <row r="997" spans="9:9">
      <c r="I997">
        <v>13.6902488227832</v>
      </c>
    </row>
    <row r="998" spans="9:9">
      <c r="I998">
        <v>12.0544572785083</v>
      </c>
    </row>
    <row r="999" spans="9:9">
      <c r="I999">
        <v>12.694745467682299</v>
      </c>
    </row>
    <row r="1000" spans="9:9">
      <c r="I1000">
        <v>12.4515090166961</v>
      </c>
    </row>
    <row r="1001" spans="9:9">
      <c r="I1001">
        <v>11.8212774898538</v>
      </c>
    </row>
    <row r="1002" spans="9:9">
      <c r="I1002">
        <v>12.6118080567707</v>
      </c>
    </row>
    <row r="1003" spans="9:9">
      <c r="I1003">
        <v>12.721275729498201</v>
      </c>
    </row>
    <row r="1004" spans="9:9">
      <c r="I1004">
        <v>11.897128302629699</v>
      </c>
    </row>
    <row r="1005" spans="9:9">
      <c r="I1005">
        <v>12.062960891662801</v>
      </c>
    </row>
    <row r="1006" spans="9:9">
      <c r="I1006">
        <v>11.4012228134346</v>
      </c>
    </row>
    <row r="1007" spans="9:9">
      <c r="I1007">
        <v>11.6204280677348</v>
      </c>
    </row>
    <row r="1008" spans="9:9">
      <c r="I1008">
        <v>12.1124916182539</v>
      </c>
    </row>
    <row r="1009" spans="9:9">
      <c r="I1009">
        <v>13.0132923855444</v>
      </c>
    </row>
    <row r="1010" spans="9:9">
      <c r="I1010">
        <v>12.4984159744831</v>
      </c>
    </row>
    <row r="1011" spans="9:9">
      <c r="I1011">
        <v>12.817769147724</v>
      </c>
    </row>
    <row r="1012" spans="9:9">
      <c r="I1012">
        <v>12.170449334637301</v>
      </c>
    </row>
    <row r="1013" spans="9:9">
      <c r="I1013">
        <v>13.1258735388578</v>
      </c>
    </row>
    <row r="1014" spans="9:9">
      <c r="I1014">
        <v>13.3879727662221</v>
      </c>
    </row>
    <row r="1015" spans="9:9">
      <c r="I1015">
        <v>11.9147476810563</v>
      </c>
    </row>
    <row r="1016" spans="9:9">
      <c r="I1016">
        <v>11.4286986221615</v>
      </c>
    </row>
    <row r="1017" spans="9:9">
      <c r="I1017">
        <v>12.230679890930301</v>
      </c>
    </row>
    <row r="1018" spans="9:9">
      <c r="I1018">
        <v>12.186784018024101</v>
      </c>
    </row>
    <row r="1019" spans="9:9">
      <c r="I1019">
        <v>12.5127247967445</v>
      </c>
    </row>
    <row r="1020" spans="9:9">
      <c r="I1020">
        <v>12.0829308336757</v>
      </c>
    </row>
    <row r="1021" spans="9:9">
      <c r="I1021">
        <v>12.2588720621987</v>
      </c>
    </row>
    <row r="1022" spans="9:9">
      <c r="I1022">
        <v>12.627421102348601</v>
      </c>
    </row>
    <row r="1023" spans="9:9">
      <c r="I1023">
        <v>12.6424217335809</v>
      </c>
    </row>
    <row r="1024" spans="9:9">
      <c r="I1024">
        <v>12.954504995091501</v>
      </c>
    </row>
    <row r="1025" spans="9:9">
      <c r="I1025">
        <v>11.3482767615711</v>
      </c>
    </row>
    <row r="1026" spans="9:9">
      <c r="I1026">
        <v>13.3047742096024</v>
      </c>
    </row>
    <row r="1027" spans="9:9">
      <c r="I1027">
        <v>13.6866561495402</v>
      </c>
    </row>
    <row r="1028" spans="9:9">
      <c r="I1028">
        <v>12.1210228168885</v>
      </c>
    </row>
    <row r="1029" spans="9:9">
      <c r="I1029">
        <v>12.3165182191255</v>
      </c>
    </row>
    <row r="1030" spans="9:9">
      <c r="I1030">
        <v>13.055685451256</v>
      </c>
    </row>
    <row r="1031" spans="9:9">
      <c r="I1031">
        <v>12.0423396133487</v>
      </c>
    </row>
    <row r="1032" spans="9:9">
      <c r="I1032">
        <v>13.3444001536509</v>
      </c>
    </row>
    <row r="1033" spans="9:9">
      <c r="I1033">
        <v>12.040981031272199</v>
      </c>
    </row>
    <row r="1034" spans="9:9">
      <c r="I1034">
        <v>11.4145788258419</v>
      </c>
    </row>
    <row r="1035" spans="9:9">
      <c r="I1035">
        <v>13.3785513039461</v>
      </c>
    </row>
    <row r="1036" spans="9:9">
      <c r="I1036">
        <v>11.846436726945701</v>
      </c>
    </row>
    <row r="1037" spans="9:9">
      <c r="I1037">
        <v>12.068470641595001</v>
      </c>
    </row>
    <row r="1038" spans="9:9">
      <c r="I1038">
        <v>11.463758270317699</v>
      </c>
    </row>
    <row r="1039" spans="9:9">
      <c r="I1039">
        <v>12.399198170730701</v>
      </c>
    </row>
    <row r="1040" spans="9:9">
      <c r="I1040">
        <v>11.7676186642856</v>
      </c>
    </row>
    <row r="1041" spans="9:9">
      <c r="I1041">
        <v>13.215573414529</v>
      </c>
    </row>
    <row r="1042" spans="9:9">
      <c r="I1042">
        <v>12.6689608179922</v>
      </c>
    </row>
    <row r="1043" spans="9:9">
      <c r="I1043">
        <v>12.0554561313687</v>
      </c>
    </row>
    <row r="1044" spans="9:9">
      <c r="I1044">
        <v>13.0515685947867</v>
      </c>
    </row>
    <row r="1045" spans="9:9">
      <c r="I1045">
        <v>14.1450243028091</v>
      </c>
    </row>
    <row r="1046" spans="9:9">
      <c r="I1046">
        <v>12.793073617928201</v>
      </c>
    </row>
    <row r="1047" spans="9:9">
      <c r="I1047">
        <v>13.0057604970757</v>
      </c>
    </row>
    <row r="1048" spans="9:9">
      <c r="I1048">
        <v>13.1957369764711</v>
      </c>
    </row>
    <row r="1049" spans="9:9">
      <c r="I1049">
        <v>12.139832580717901</v>
      </c>
    </row>
    <row r="1050" spans="9:9">
      <c r="I1050">
        <v>12.453432969158399</v>
      </c>
    </row>
    <row r="1051" spans="9:9">
      <c r="I1051">
        <v>11.2310843653938</v>
      </c>
    </row>
    <row r="1052" spans="9:9">
      <c r="I1052">
        <v>12.042748706328201</v>
      </c>
    </row>
    <row r="1053" spans="9:9">
      <c r="I1053">
        <v>13.410982095970001</v>
      </c>
    </row>
    <row r="1054" spans="9:9">
      <c r="I1054">
        <v>12.4678950049669</v>
      </c>
    </row>
    <row r="1055" spans="9:9">
      <c r="I1055">
        <v>12.2200712004426</v>
      </c>
    </row>
    <row r="1056" spans="9:9">
      <c r="I1056">
        <v>12.200123252666399</v>
      </c>
    </row>
    <row r="1057" spans="9:9">
      <c r="I1057">
        <v>12.6081755655166</v>
      </c>
    </row>
    <row r="1058" spans="9:9">
      <c r="I1058">
        <v>11.771073677050699</v>
      </c>
    </row>
    <row r="1059" spans="9:9">
      <c r="I1059">
        <v>12.179937654268</v>
      </c>
    </row>
    <row r="1060" spans="9:9">
      <c r="I1060">
        <v>12.1038791142945</v>
      </c>
    </row>
    <row r="1061" spans="9:9">
      <c r="I1061">
        <v>12.111125863661799</v>
      </c>
    </row>
    <row r="1062" spans="9:9">
      <c r="I1062">
        <v>12.0572571876134</v>
      </c>
    </row>
    <row r="1063" spans="9:9">
      <c r="I1063">
        <v>11.093483362337301</v>
      </c>
    </row>
    <row r="1064" spans="9:9">
      <c r="I1064">
        <v>11.893324287757499</v>
      </c>
    </row>
    <row r="1065" spans="9:9">
      <c r="I1065">
        <v>13.080965666465101</v>
      </c>
    </row>
    <row r="1066" spans="9:9">
      <c r="I1066">
        <v>11.7339350090681</v>
      </c>
    </row>
    <row r="1067" spans="9:9">
      <c r="I1067">
        <v>12.9704424906311</v>
      </c>
    </row>
    <row r="1068" spans="9:9">
      <c r="I1068">
        <v>12.0732961770203</v>
      </c>
    </row>
    <row r="1069" spans="9:9">
      <c r="I1069">
        <v>10.98397351927</v>
      </c>
    </row>
    <row r="1070" spans="9:9">
      <c r="I1070">
        <v>12.7064664626559</v>
      </c>
    </row>
    <row r="1071" spans="9:9">
      <c r="I1071">
        <v>12.9144643619588</v>
      </c>
    </row>
    <row r="1072" spans="9:9">
      <c r="I1072">
        <v>11.7874592213581</v>
      </c>
    </row>
    <row r="1073" spans="9:9">
      <c r="I1073">
        <v>13.1193888105766</v>
      </c>
    </row>
    <row r="1074" spans="9:9">
      <c r="I1074">
        <v>11.7557214739561</v>
      </c>
    </row>
    <row r="1075" spans="9:9">
      <c r="I1075">
        <v>12.133086274788299</v>
      </c>
    </row>
    <row r="1076" spans="9:9">
      <c r="I1076">
        <v>12.9240273443811</v>
      </c>
    </row>
    <row r="1077" spans="9:9">
      <c r="I1077">
        <v>12.796029646250799</v>
      </c>
    </row>
    <row r="1078" spans="9:9">
      <c r="I1078">
        <v>12.031299241263699</v>
      </c>
    </row>
    <row r="1079" spans="9:9">
      <c r="I1079">
        <v>11.9976784393261</v>
      </c>
    </row>
    <row r="1080" spans="9:9">
      <c r="I1080">
        <v>12.3390540650442</v>
      </c>
    </row>
    <row r="1081" spans="9:9">
      <c r="I1081">
        <v>12.5070402655507</v>
      </c>
    </row>
    <row r="1082" spans="9:9">
      <c r="I1082">
        <v>13.8558429611584</v>
      </c>
    </row>
    <row r="1083" spans="9:9">
      <c r="I1083">
        <v>12.6325728143684</v>
      </c>
    </row>
    <row r="1084" spans="9:9">
      <c r="I1084">
        <v>12.741355115162101</v>
      </c>
    </row>
    <row r="1085" spans="9:9">
      <c r="I1085">
        <v>11.849590173157999</v>
      </c>
    </row>
    <row r="1086" spans="9:9">
      <c r="I1086">
        <v>11.8098015563956</v>
      </c>
    </row>
    <row r="1087" spans="9:9">
      <c r="I1087">
        <v>13.2709098134914</v>
      </c>
    </row>
    <row r="1088" spans="9:9">
      <c r="I1088">
        <v>11.857718088443301</v>
      </c>
    </row>
    <row r="1089" spans="9:9">
      <c r="I1089">
        <v>11.853992291391201</v>
      </c>
    </row>
    <row r="1090" spans="9:9">
      <c r="I1090">
        <v>13.7446588806457</v>
      </c>
    </row>
    <row r="1091" spans="9:9">
      <c r="I1091">
        <v>10.893233715381401</v>
      </c>
    </row>
    <row r="1092" spans="9:9">
      <c r="I1092">
        <v>12.095707920373799</v>
      </c>
    </row>
    <row r="1093" spans="9:9">
      <c r="I1093">
        <v>12.015839082326901</v>
      </c>
    </row>
    <row r="1094" spans="9:9">
      <c r="I1094">
        <v>12.618150609428801</v>
      </c>
    </row>
    <row r="1095" spans="9:9">
      <c r="I1095">
        <v>11.0796563600308</v>
      </c>
    </row>
    <row r="1096" spans="9:9">
      <c r="I1096">
        <v>11.5812842442089</v>
      </c>
    </row>
    <row r="1097" spans="9:9">
      <c r="I1097">
        <v>12.0931666649128</v>
      </c>
    </row>
    <row r="1098" spans="9:9">
      <c r="I1098">
        <v>12.320630080727399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Run 1</vt:lpstr>
      <vt:lpstr>Run 2</vt:lpstr>
      <vt:lpstr>Run 3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Oliver Shipley</cp:lastModifiedBy>
  <dcterms:created xsi:type="dcterms:W3CDTF">2019-11-19T15:11:28Z</dcterms:created>
  <dcterms:modified xsi:type="dcterms:W3CDTF">2021-05-17T19:08:04Z</dcterms:modified>
</cp:coreProperties>
</file>